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2"/>
  </bookViews>
  <sheets>
    <sheet name="rebalans UV" sheetId="1" r:id="rId1"/>
    <sheet name="2017" sheetId="2" r:id="rId2"/>
    <sheet name="2017-2019" sheetId="3" r:id="rId3"/>
  </sheets>
  <definedNames>
    <definedName name="_xlnm.Print_Area" localSheetId="2">'2017-2019'!$A$1:$E$52</definedName>
  </definedNames>
  <calcPr fullCalcOnLoad="1"/>
</workbook>
</file>

<file path=xl/sharedStrings.xml><?xml version="1.0" encoding="utf-8"?>
<sst xmlns="http://schemas.openxmlformats.org/spreadsheetml/2006/main" count="244" uniqueCount="133">
  <si>
    <t>P O K A Z A T E L J I</t>
  </si>
  <si>
    <t>- proračuni bolnica</t>
  </si>
  <si>
    <t>- dopunsko zdravstveno osiguranje</t>
  </si>
  <si>
    <t>- ugovor za primar.zdrav.zaštitu</t>
  </si>
  <si>
    <t>Prihodi od pruženih usluga drugim zdr. ustanovama</t>
  </si>
  <si>
    <t>Prihodi od proračuna (središnji i lokalni)</t>
  </si>
  <si>
    <t>Prihodi od ostalih korisnika</t>
  </si>
  <si>
    <t>Prihodi od participacije</t>
  </si>
  <si>
    <t xml:space="preserve">Ostali i izvanredni prihodi </t>
  </si>
  <si>
    <t>Primici od financijske imovine i zaduženja</t>
  </si>
  <si>
    <t>UKUPNI PRIHODI (1 - 7)</t>
  </si>
  <si>
    <t xml:space="preserve">Lijekovi  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</si>
  <si>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</si>
  <si>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</si>
  <si>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</si>
  <si>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</si>
  <si>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</si>
  <si>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</si>
  <si>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</si>
  <si>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</si>
  <si>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Ugrađeni rezervni dijelovi</t>
  </si>
  <si>
    <t>Poštanski izdaci</t>
  </si>
  <si>
    <t>Tekuće i investicijsko održavanje</t>
  </si>
  <si>
    <t>Ostali izdaci</t>
  </si>
  <si>
    <t>Materijalni izdaci (1 - 14)</t>
  </si>
  <si>
    <t>Bruto plaće</t>
  </si>
  <si>
    <t>Doprinosi na plaće</t>
  </si>
  <si>
    <t>Izdaci za prijevoz zaposlenika</t>
  </si>
  <si>
    <t>Financijski rashodi</t>
  </si>
  <si>
    <t>Izdaci za kapitalna ulaganja</t>
  </si>
  <si>
    <t>Ostali i izvanredni izdaci</t>
  </si>
  <si>
    <t>Izdaci za financijsku imovinu i otplate zajmova</t>
  </si>
  <si>
    <t>Nabavna vrijednost prodane robe</t>
  </si>
  <si>
    <t>UKUPNI RASHODI I IZDACI (1-24)</t>
  </si>
  <si>
    <t>Red. Br.</t>
  </si>
  <si>
    <t xml:space="preserve">Prihodi od HZZO </t>
  </si>
  <si>
    <t>II. RASHODI - IZDACI</t>
  </si>
  <si>
    <t>Izdaci za usluge drugih zdrav.ustanova</t>
  </si>
  <si>
    <t>Ukupni rashodi za zaposlene (15- 19)</t>
  </si>
  <si>
    <t>- s osnova ozljeda na radu i prof.bol.</t>
  </si>
  <si>
    <t xml:space="preserve"> </t>
  </si>
  <si>
    <t>Izradila:</t>
  </si>
  <si>
    <t>Odgovorna osoba:</t>
  </si>
  <si>
    <t>ravnatelj</t>
  </si>
  <si>
    <t>Prim. dr. sc. Marinko Artuković, dr. med.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</si>
  <si>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</si>
  <si>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</si>
  <si>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</si>
  <si>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</si>
  <si>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</si>
  <si>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</si>
  <si>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</si>
  <si>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</si>
  <si>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</si>
  <si>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</si>
  <si>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</si>
  <si>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</si>
  <si>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</si>
  <si>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Ostali rashodi za zaposlene</t>
  </si>
  <si>
    <t>Ostali materijalni rashodi za zaposlene</t>
  </si>
  <si>
    <t>Rebalans Plana 2016.g.</t>
  </si>
  <si>
    <t>Specijalna bolnica za plućne bolesti</t>
  </si>
  <si>
    <t>Rockefellerova 3, Zagreb</t>
  </si>
  <si>
    <t>SPECIJALNA BOLNICA ZA PLUĆNE BOLESTI</t>
  </si>
  <si>
    <t>Rockefellerova 3</t>
  </si>
  <si>
    <t>R.br</t>
  </si>
  <si>
    <t>POKAZATELJI</t>
  </si>
  <si>
    <t>I PRIHODI - PRIMICI</t>
  </si>
  <si>
    <t>Prihodi od pruženih usluga dr. zdr. ust.</t>
  </si>
  <si>
    <t>Prihod od proračuna (središnji i lokalni)</t>
  </si>
  <si>
    <t>Ostali i izvanredni prihodi</t>
  </si>
  <si>
    <t>UKUPNI PRIHODI (1-7)</t>
  </si>
  <si>
    <t>II  RASHODI - IZDACI</t>
  </si>
  <si>
    <t>Lijekovi</t>
  </si>
  <si>
    <t>Krv I krvni pripravci</t>
  </si>
  <si>
    <t>Ostali razni materijali</t>
  </si>
  <si>
    <t>12.</t>
  </si>
  <si>
    <t>Izdaci za usluge dr. zdravstvenih ustanova</t>
  </si>
  <si>
    <t>Materijalni izdaci (1-14)</t>
  </si>
  <si>
    <t>15.</t>
  </si>
  <si>
    <t>16.</t>
  </si>
  <si>
    <t>17.</t>
  </si>
  <si>
    <t>18.</t>
  </si>
  <si>
    <t>Izdaci za prijevoz djelatnika</t>
  </si>
  <si>
    <t>19.</t>
  </si>
  <si>
    <t>Ukupni rashodi za zaposlene (15-19)</t>
  </si>
  <si>
    <t>20.</t>
  </si>
  <si>
    <t>21.</t>
  </si>
  <si>
    <t>22.</t>
  </si>
  <si>
    <t>Ostali izvanredni izdaci</t>
  </si>
  <si>
    <t>23.</t>
  </si>
  <si>
    <t>Izdaci za financijsku im. i otplate zajmova</t>
  </si>
  <si>
    <t>24.</t>
  </si>
  <si>
    <t>Nabavna vrijednost prodane roba</t>
  </si>
  <si>
    <t xml:space="preserve">                                                           M. P.</t>
  </si>
  <si>
    <t>FINANCIJSKI PLAN ZA 2017. GODINU</t>
  </si>
  <si>
    <t>Rebalans plana za 2016.g.</t>
  </si>
  <si>
    <t>Plan 2017.g.</t>
  </si>
  <si>
    <t>Valentina Mirtić,mag.oec.</t>
  </si>
  <si>
    <t>Razlika u kn   3-2</t>
  </si>
  <si>
    <t>M. P.</t>
  </si>
  <si>
    <t>Odgovorna osoba</t>
  </si>
  <si>
    <t xml:space="preserve">          proračuni bolnica</t>
  </si>
  <si>
    <t xml:space="preserve">          dopunsko zdravstveno osiguranje</t>
  </si>
  <si>
    <t xml:space="preserve">          ugovor za primar. zdrav. zaštitu</t>
  </si>
  <si>
    <t xml:space="preserve">          za usluge izvan ugovorenog limita</t>
  </si>
  <si>
    <t xml:space="preserve">          s osnova ozljeda na radi i prof. bol.</t>
  </si>
  <si>
    <t>I. PRIHODI - PRIMICI</t>
  </si>
  <si>
    <t>Indeks       3:2</t>
  </si>
  <si>
    <t>Plan za 2018.g. i 2019.g. je, kao i plan za 2017.g., napravljen prema uputi Gradskog ureda za zdravstvo Grada Zagreba (Klasa:400-06/16-001/78; Urbroj: 251-11-01/16-16-1 od 22. rujna 2016.)</t>
  </si>
  <si>
    <t>Plan 2017.</t>
  </si>
  <si>
    <t>Plan 2018.</t>
  </si>
  <si>
    <t>Plan 2019.</t>
  </si>
  <si>
    <t>Financijski plan za razdoblje 2017.-2019.g.</t>
  </si>
  <si>
    <t xml:space="preserve">                                                                                      Prim. dr. sc. Marinko Artuković, dr. med.</t>
  </si>
  <si>
    <r>
      <t>- za usluge izvan ugovorenog limita</t>
    </r>
    <r>
      <rPr>
        <b/>
        <vertAlign val="superscript"/>
        <sz val="10"/>
        <color indexed="8"/>
        <rFont val="Calibri"/>
        <family val="2"/>
      </rPr>
      <t>1)</t>
    </r>
  </si>
  <si>
    <r>
      <t xml:space="preserve">Ostali rashodi za zaposlene </t>
    </r>
    <r>
      <rPr>
        <b/>
        <vertAlign val="superscript"/>
        <sz val="10"/>
        <color indexed="8"/>
        <rFont val="Calibri"/>
        <family val="2"/>
      </rPr>
      <t>2)</t>
    </r>
  </si>
  <si>
    <r>
      <t xml:space="preserve">Ostali materijalni rashodi za zaposlene </t>
    </r>
    <r>
      <rPr>
        <b/>
        <vertAlign val="superscript"/>
        <sz val="10"/>
        <color indexed="8"/>
        <rFont val="Calibri"/>
        <family val="2"/>
      </rPr>
      <t>3)</t>
    </r>
  </si>
  <si>
    <r>
      <t xml:space="preserve">                                  </t>
    </r>
    <r>
      <rPr>
        <b/>
        <sz val="11"/>
        <color indexed="18"/>
        <rFont val="Calibri"/>
        <family val="2"/>
      </rPr>
      <t xml:space="preserve">       Rebalans Financijskog plana za 2016.g.           </t>
    </r>
    <r>
      <rPr>
        <b/>
        <sz val="11"/>
        <color indexed="8"/>
        <rFont val="Calibri"/>
        <family val="2"/>
      </rPr>
      <t xml:space="preserve">                                        </t>
    </r>
  </si>
  <si>
    <t>Indeks           3:2</t>
  </si>
  <si>
    <t xml:space="preserve">Plan 2016. </t>
  </si>
  <si>
    <t>siječanj-kolovoz 2016. godine.</t>
  </si>
  <si>
    <t xml:space="preserve">   Rebalans Financijskog plana za 2016. godinu napravljen je na temelju ostvarenih izdataka u razdoblju </t>
  </si>
  <si>
    <t xml:space="preserve">sredstva, te se njegova protustavka od 5.282.277 kn nalazila pod rednim brojem 21. Potrebno je </t>
  </si>
  <si>
    <t>rebalansirati navedenu stavku (3) na 9.598.127 kn koju čini 5.843.568 kn na ime decentraliziranih sredstava</t>
  </si>
  <si>
    <t xml:space="preserve">te ostatak od 3.754.559 kn na ime pomoći za pokriće najstarijih obveza, od strane Gradskog ureda za </t>
  </si>
  <si>
    <r>
      <t xml:space="preserve">   </t>
    </r>
    <r>
      <rPr>
        <b/>
        <sz val="10"/>
        <color indexed="8"/>
        <rFont val="Calibri"/>
        <family val="2"/>
      </rPr>
      <t>Prihod od proračuna (3)</t>
    </r>
    <r>
      <rPr>
        <sz val="10"/>
        <color indexed="8"/>
        <rFont val="Calibri"/>
        <family val="2"/>
      </rPr>
      <t xml:space="preserve"> bio je planiran u iznosu 7.357.948 kn, te se odnosio samo na decentralizirana </t>
    </r>
  </si>
  <si>
    <t xml:space="preserve">zdravstvo - od kojih smo dio već dobili. Protuskavka Prihoda od proračuna (3)  nalazi se dijelom na stavci 21, i to </t>
  </si>
  <si>
    <t xml:space="preserve">u iznosu od 5.623.776 kn, te dijelom na stavci tekućeg i investicijskog održavanja (12) u iznosu od 219.792 kn. Obje </t>
  </si>
  <si>
    <t>navedene stavke su iz decentraliziranih sredstava. Pomoć za obveze rasporedili smo po ostalim stavkama</t>
  </si>
  <si>
    <t>rashoda - izdataka gdje je bilo potrebno, odnosno gdje će isti biti ostvareni više od prvotno planiranih.</t>
  </si>
  <si>
    <t xml:space="preserve"> Plan je uravnotežen prema Uputama Ministarstva financija. Prihodi i rashodi iznose 35.386.809 kn. </t>
  </si>
  <si>
    <t xml:space="preserve">                                                       Prim. dr. sc. Marinko Artuković, dr. med.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</si>
</sst>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0.000"/>
    <numFmt numFmtId="169" formatCode="[$-41A]d\.\ mmmm\ yyyy\."/>
    <numFmt numFmtId="170" formatCode="#,##0.0"/>
    <numFmt numFmtId="171" formatCode="0.0"/>
  </numFmts>
  <fonts count="6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2"/>
    </font>
    <font>
      <b/>
      <vertAlign val="superscript"/>
      <sz val="10"/>
      <color indexed="8"/>
      <name val="Calibri"/>
      <family val="2"/>
    </font>
    <font>
      <b/>
      <sz val="11"/>
      <color indexed="18"/>
      <name val="Calibri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4" fillId="33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5" fillId="0" borderId="0" xfId="0" applyFont="1" applyAlignment="1">
      <alignment/>
    </xf>
    <xf numFmtId="0" fontId="26" fillId="0" borderId="0" xfId="50" applyFont="1" applyBorder="1" applyAlignment="1">
      <alignment horizontal="center"/>
      <protection/>
    </xf>
    <xf numFmtId="0" fontId="26" fillId="34" borderId="10" xfId="50" applyFont="1" applyFill="1" applyBorder="1" applyAlignment="1">
      <alignment horizontal="center"/>
      <protection/>
    </xf>
    <xf numFmtId="0" fontId="56" fillId="34" borderId="10" xfId="18" applyFont="1" applyFill="1" applyBorder="1" applyAlignment="1">
      <alignment horizontal="center" wrapText="1"/>
    </xf>
    <xf numFmtId="0" fontId="27" fillId="34" borderId="10" xfId="40" applyFont="1" applyFill="1" applyBorder="1" applyAlignment="1">
      <alignment horizontal="center" wrapText="1"/>
    </xf>
    <xf numFmtId="0" fontId="27" fillId="34" borderId="10" xfId="37" applyFont="1" applyFill="1" applyBorder="1" applyAlignment="1">
      <alignment horizontal="center" wrapText="1"/>
    </xf>
    <xf numFmtId="0" fontId="56" fillId="34" borderId="10" xfId="0" applyFont="1" applyFill="1" applyBorder="1" applyAlignment="1">
      <alignment horizontal="center" wrapText="1"/>
    </xf>
    <xf numFmtId="0" fontId="28" fillId="0" borderId="10" xfId="50" applyFont="1" applyBorder="1" applyAlignment="1">
      <alignment horizontal="center"/>
      <protection/>
    </xf>
    <xf numFmtId="0" fontId="0" fillId="33" borderId="10" xfId="18" applyFill="1" applyBorder="1" applyAlignment="1">
      <alignment horizontal="center"/>
    </xf>
    <xf numFmtId="0" fontId="29" fillId="33" borderId="10" xfId="40" applyFont="1" applyFill="1" applyBorder="1" applyAlignment="1">
      <alignment horizontal="center"/>
    </xf>
    <xf numFmtId="0" fontId="29" fillId="33" borderId="10" xfId="37" applyFont="1" applyFill="1" applyBorder="1" applyAlignment="1">
      <alignment horizontal="center"/>
    </xf>
    <xf numFmtId="3" fontId="57" fillId="33" borderId="10" xfId="40" applyNumberFormat="1" applyFont="1" applyFill="1" applyBorder="1" applyAlignment="1">
      <alignment/>
    </xf>
    <xf numFmtId="2" fontId="29" fillId="33" borderId="10" xfId="37" applyNumberFormat="1" applyFont="1" applyFill="1" applyBorder="1" applyAlignment="1">
      <alignment/>
    </xf>
    <xf numFmtId="0" fontId="28" fillId="0" borderId="10" xfId="50" applyFont="1" applyBorder="1">
      <alignment/>
      <protection/>
    </xf>
    <xf numFmtId="0" fontId="28" fillId="0" borderId="0" xfId="50" applyFont="1" applyFill="1" applyBorder="1" applyAlignment="1">
      <alignment horizontal="left"/>
      <protection/>
    </xf>
    <xf numFmtId="0" fontId="28" fillId="0" borderId="11" xfId="50" applyFont="1" applyBorder="1">
      <alignment/>
      <protection/>
    </xf>
    <xf numFmtId="0" fontId="54" fillId="0" borderId="11" xfId="0" applyFont="1" applyBorder="1" applyAlignment="1">
      <alignment/>
    </xf>
    <xf numFmtId="3" fontId="29" fillId="33" borderId="12" xfId="18" applyNumberFormat="1" applyFont="1" applyFill="1" applyBorder="1" applyAlignment="1">
      <alignment/>
    </xf>
    <xf numFmtId="3" fontId="57" fillId="33" borderId="13" xfId="40" applyNumberFormat="1" applyFont="1" applyFill="1" applyBorder="1" applyAlignment="1">
      <alignment/>
    </xf>
    <xf numFmtId="2" fontId="29" fillId="33" borderId="13" xfId="37" applyNumberFormat="1" applyFont="1" applyFill="1" applyBorder="1" applyAlignment="1">
      <alignment/>
    </xf>
    <xf numFmtId="3" fontId="27" fillId="35" borderId="12" xfId="39" applyNumberFormat="1" applyFont="1" applyFill="1" applyBorder="1" applyAlignment="1">
      <alignment/>
    </xf>
    <xf numFmtId="3" fontId="27" fillId="35" borderId="10" xfId="39" applyNumberFormat="1" applyFont="1" applyFill="1" applyBorder="1" applyAlignment="1">
      <alignment/>
    </xf>
    <xf numFmtId="2" fontId="27" fillId="35" borderId="10" xfId="39" applyNumberFormat="1" applyFont="1" applyFill="1" applyBorder="1" applyAlignment="1">
      <alignment/>
    </xf>
    <xf numFmtId="4" fontId="27" fillId="35" borderId="10" xfId="39" applyNumberFormat="1" applyFont="1" applyFill="1" applyBorder="1" applyAlignment="1">
      <alignment/>
    </xf>
    <xf numFmtId="3" fontId="58" fillId="33" borderId="13" xfId="40" applyNumberFormat="1" applyFont="1" applyFill="1" applyBorder="1" applyAlignment="1">
      <alignment/>
    </xf>
    <xf numFmtId="3" fontId="58" fillId="33" borderId="10" xfId="40" applyNumberFormat="1" applyFont="1" applyFill="1" applyBorder="1" applyAlignment="1">
      <alignment/>
    </xf>
    <xf numFmtId="3" fontId="32" fillId="35" borderId="10" xfId="39" applyNumberFormat="1" applyFont="1" applyFill="1" applyBorder="1" applyAlignment="1">
      <alignment/>
    </xf>
    <xf numFmtId="3" fontId="33" fillId="33" borderId="12" xfId="18" applyNumberFormat="1" applyFont="1" applyFill="1" applyBorder="1" applyAlignment="1">
      <alignment/>
    </xf>
    <xf numFmtId="3" fontId="32" fillId="35" borderId="12" xfId="39" applyNumberFormat="1" applyFont="1" applyFill="1" applyBorder="1" applyAlignment="1">
      <alignment/>
    </xf>
    <xf numFmtId="0" fontId="33" fillId="0" borderId="10" xfId="50" applyFont="1" applyBorder="1" applyAlignment="1">
      <alignment horizontal="center"/>
      <protection/>
    </xf>
    <xf numFmtId="0" fontId="33" fillId="0" borderId="11" xfId="50" applyFont="1" applyBorder="1">
      <alignment/>
      <protection/>
    </xf>
    <xf numFmtId="0" fontId="29" fillId="0" borderId="10" xfId="50" applyFont="1" applyBorder="1" applyAlignment="1">
      <alignment horizontal="center"/>
      <protection/>
    </xf>
    <xf numFmtId="0" fontId="29" fillId="0" borderId="13" xfId="50" applyFont="1" applyBorder="1" applyAlignment="1">
      <alignment horizontal="center"/>
      <protection/>
    </xf>
    <xf numFmtId="3" fontId="57" fillId="0" borderId="10" xfId="0" applyNumberFormat="1" applyFont="1" applyBorder="1" applyAlignment="1">
      <alignment/>
    </xf>
    <xf numFmtId="3" fontId="57" fillId="33" borderId="10" xfId="0" applyNumberFormat="1" applyFont="1" applyFill="1" applyBorder="1" applyAlignment="1">
      <alignment/>
    </xf>
    <xf numFmtId="3" fontId="56" fillId="35" borderId="10" xfId="0" applyNumberFormat="1" applyFont="1" applyFill="1" applyBorder="1" applyAlignment="1">
      <alignment/>
    </xf>
    <xf numFmtId="0" fontId="28" fillId="0" borderId="13" xfId="50" applyFont="1" applyBorder="1">
      <alignment/>
      <protection/>
    </xf>
    <xf numFmtId="3" fontId="29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3" fontId="29" fillId="33" borderId="12" xfId="4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  <xf numFmtId="0" fontId="32" fillId="34" borderId="10" xfId="50" applyFont="1" applyFill="1" applyBorder="1" applyAlignment="1">
      <alignment horizontal="center"/>
      <protection/>
    </xf>
    <xf numFmtId="0" fontId="59" fillId="34" borderId="10" xfId="18" applyFont="1" applyFill="1" applyBorder="1" applyAlignment="1">
      <alignment horizontal="center" wrapText="1"/>
    </xf>
    <xf numFmtId="0" fontId="32" fillId="34" borderId="10" xfId="40" applyFont="1" applyFill="1" applyBorder="1" applyAlignment="1">
      <alignment horizontal="center" wrapText="1"/>
    </xf>
    <xf numFmtId="3" fontId="32" fillId="34" borderId="10" xfId="37" applyNumberFormat="1" applyFont="1" applyFill="1" applyBorder="1" applyAlignment="1">
      <alignment horizontal="center" wrapText="1"/>
    </xf>
    <xf numFmtId="0" fontId="58" fillId="33" borderId="10" xfId="18" applyFont="1" applyFill="1" applyBorder="1" applyAlignment="1">
      <alignment horizontal="center"/>
    </xf>
    <xf numFmtId="0" fontId="33" fillId="33" borderId="10" xfId="40" applyFont="1" applyFill="1" applyBorder="1" applyAlignment="1">
      <alignment horizontal="center"/>
    </xf>
    <xf numFmtId="3" fontId="33" fillId="33" borderId="10" xfId="37" applyNumberFormat="1" applyFont="1" applyFill="1" applyBorder="1" applyAlignment="1">
      <alignment horizontal="center"/>
    </xf>
    <xf numFmtId="0" fontId="33" fillId="0" borderId="13" xfId="50" applyFont="1" applyBorder="1" applyAlignment="1">
      <alignment horizontal="center"/>
      <protection/>
    </xf>
    <xf numFmtId="0" fontId="33" fillId="0" borderId="13" xfId="50" applyFont="1" applyBorder="1">
      <alignment/>
      <protection/>
    </xf>
    <xf numFmtId="3" fontId="33" fillId="33" borderId="13" xfId="37" applyNumberFormat="1" applyFont="1" applyFill="1" applyBorder="1" applyAlignment="1">
      <alignment/>
    </xf>
    <xf numFmtId="0" fontId="33" fillId="0" borderId="10" xfId="50" applyFont="1" applyBorder="1">
      <alignment/>
      <protection/>
    </xf>
    <xf numFmtId="3" fontId="33" fillId="33" borderId="10" xfId="18" applyNumberFormat="1" applyFont="1" applyFill="1" applyBorder="1" applyAlignment="1">
      <alignment/>
    </xf>
    <xf numFmtId="3" fontId="33" fillId="33" borderId="10" xfId="40" applyNumberFormat="1" applyFont="1" applyFill="1" applyBorder="1" applyAlignment="1">
      <alignment/>
    </xf>
    <xf numFmtId="3" fontId="33" fillId="33" borderId="12" xfId="40" applyNumberFormat="1" applyFont="1" applyFill="1" applyBorder="1" applyAlignment="1">
      <alignment/>
    </xf>
    <xf numFmtId="3" fontId="33" fillId="33" borderId="10" xfId="37" applyNumberFormat="1" applyFont="1" applyFill="1" applyBorder="1" applyAlignment="1">
      <alignment/>
    </xf>
    <xf numFmtId="0" fontId="58" fillId="0" borderId="0" xfId="0" applyFont="1" applyAlignment="1">
      <alignment horizontal="right"/>
    </xf>
    <xf numFmtId="0" fontId="54" fillId="0" borderId="0" xfId="0" applyFont="1" applyAlignment="1">
      <alignment/>
    </xf>
    <xf numFmtId="0" fontId="58" fillId="0" borderId="0" xfId="0" applyFont="1" applyAlignment="1">
      <alignment horizontal="left"/>
    </xf>
    <xf numFmtId="0" fontId="33" fillId="0" borderId="11" xfId="0" applyFont="1" applyBorder="1" applyAlignment="1">
      <alignment/>
    </xf>
    <xf numFmtId="0" fontId="60" fillId="33" borderId="0" xfId="0" applyFont="1" applyFill="1" applyAlignment="1">
      <alignment vertical="center"/>
    </xf>
    <xf numFmtId="0" fontId="60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/>
    </xf>
    <xf numFmtId="0" fontId="60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/>
    </xf>
    <xf numFmtId="3" fontId="54" fillId="33" borderId="10" xfId="0" applyNumberFormat="1" applyFont="1" applyFill="1" applyBorder="1" applyAlignment="1">
      <alignment/>
    </xf>
    <xf numFmtId="0" fontId="54" fillId="33" borderId="10" xfId="0" applyFont="1" applyFill="1" applyBorder="1" applyAlignment="1">
      <alignment vertical="center" wrapText="1"/>
    </xf>
    <xf numFmtId="49" fontId="54" fillId="33" borderId="10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2" fontId="60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2" fontId="54" fillId="0" borderId="10" xfId="0" applyNumberFormat="1" applyFont="1" applyBorder="1" applyAlignment="1">
      <alignment/>
    </xf>
    <xf numFmtId="0" fontId="54" fillId="36" borderId="10" xfId="0" applyFont="1" applyFill="1" applyBorder="1" applyAlignment="1">
      <alignment horizontal="center" vertical="center" wrapText="1"/>
    </xf>
    <xf numFmtId="3" fontId="60" fillId="36" borderId="10" xfId="0" applyNumberFormat="1" applyFont="1" applyFill="1" applyBorder="1" applyAlignment="1">
      <alignment/>
    </xf>
    <xf numFmtId="2" fontId="60" fillId="36" borderId="10" xfId="0" applyNumberFormat="1" applyFont="1" applyFill="1" applyBorder="1" applyAlignment="1">
      <alignment/>
    </xf>
    <xf numFmtId="0" fontId="5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3" fontId="28" fillId="0" borderId="0" xfId="0" applyNumberFormat="1" applyFont="1" applyAlignment="1">
      <alignment horizontal="center"/>
    </xf>
    <xf numFmtId="0" fontId="54" fillId="33" borderId="10" xfId="0" applyFont="1" applyFill="1" applyBorder="1" applyAlignment="1">
      <alignment vertical="center" wrapText="1"/>
    </xf>
    <xf numFmtId="0" fontId="60" fillId="36" borderId="10" xfId="0" applyFont="1" applyFill="1" applyBorder="1" applyAlignment="1">
      <alignment vertical="center" wrapText="1"/>
    </xf>
    <xf numFmtId="0" fontId="61" fillId="33" borderId="11" xfId="0" applyFont="1" applyFill="1" applyBorder="1" applyAlignment="1">
      <alignment horizontal="left" vertical="center" wrapText="1"/>
    </xf>
    <xf numFmtId="0" fontId="61" fillId="33" borderId="14" xfId="0" applyFont="1" applyFill="1" applyBorder="1" applyAlignment="1">
      <alignment horizontal="left" vertical="center" wrapText="1"/>
    </xf>
    <xf numFmtId="0" fontId="61" fillId="33" borderId="12" xfId="0" applyFont="1" applyFill="1" applyBorder="1" applyAlignment="1">
      <alignment horizontal="left" vertical="center" wrapText="1"/>
    </xf>
    <xf numFmtId="0" fontId="61" fillId="33" borderId="11" xfId="0" applyFont="1" applyFill="1" applyBorder="1" applyAlignment="1">
      <alignment horizontal="left" vertical="center"/>
    </xf>
    <xf numFmtId="0" fontId="61" fillId="33" borderId="14" xfId="0" applyFont="1" applyFill="1" applyBorder="1" applyAlignment="1">
      <alignment horizontal="left" vertical="center"/>
    </xf>
    <xf numFmtId="0" fontId="61" fillId="33" borderId="12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vertical="center"/>
    </xf>
    <xf numFmtId="0" fontId="62" fillId="11" borderId="10" xfId="24" applyFont="1" applyBorder="1" applyAlignment="1">
      <alignment horizontal="center"/>
    </xf>
    <xf numFmtId="0" fontId="26" fillId="0" borderId="10" xfId="50" applyFont="1" applyBorder="1" applyAlignment="1">
      <alignment horizontal="center"/>
      <protection/>
    </xf>
    <xf numFmtId="0" fontId="27" fillId="35" borderId="10" xfId="39" applyFont="1" applyFill="1" applyBorder="1" applyAlignment="1">
      <alignment horizontal="center"/>
    </xf>
    <xf numFmtId="0" fontId="27" fillId="0" borderId="16" xfId="50" applyFont="1" applyBorder="1" applyAlignment="1">
      <alignment horizontal="center"/>
      <protection/>
    </xf>
    <xf numFmtId="0" fontId="27" fillId="0" borderId="17" xfId="50" applyFont="1" applyBorder="1" applyAlignment="1">
      <alignment horizontal="center"/>
      <protection/>
    </xf>
    <xf numFmtId="0" fontId="27" fillId="0" borderId="10" xfId="50" applyFont="1" applyBorder="1" applyAlignment="1">
      <alignment horizontal="center"/>
      <protection/>
    </xf>
    <xf numFmtId="0" fontId="63" fillId="35" borderId="10" xfId="39" applyFont="1" applyFill="1" applyBorder="1" applyAlignment="1">
      <alignment horizontal="center"/>
    </xf>
    <xf numFmtId="0" fontId="63" fillId="35" borderId="11" xfId="39" applyFont="1" applyFill="1" applyBorder="1" applyAlignment="1">
      <alignment horizontal="center"/>
    </xf>
    <xf numFmtId="0" fontId="32" fillId="35" borderId="10" xfId="39" applyFont="1" applyFill="1" applyBorder="1" applyAlignment="1">
      <alignment horizontal="center"/>
    </xf>
    <xf numFmtId="0" fontId="32" fillId="35" borderId="11" xfId="39" applyFont="1" applyFill="1" applyBorder="1" applyAlignment="1">
      <alignment horizontal="center"/>
    </xf>
    <xf numFmtId="0" fontId="58" fillId="0" borderId="0" xfId="0" applyFont="1" applyAlignment="1">
      <alignment horizontal="justify" vertical="justify" wrapText="1"/>
    </xf>
    <xf numFmtId="0" fontId="58" fillId="0" borderId="0" xfId="0" applyFont="1" applyAlignment="1">
      <alignment horizontal="center"/>
    </xf>
    <xf numFmtId="0" fontId="56" fillId="0" borderId="15" xfId="0" applyFont="1" applyBorder="1" applyAlignment="1">
      <alignment horizontal="center"/>
    </xf>
    <xf numFmtId="0" fontId="32" fillId="0" borderId="10" xfId="50" applyFont="1" applyBorder="1" applyAlignment="1">
      <alignment horizontal="center"/>
      <protection/>
    </xf>
    <xf numFmtId="0" fontId="32" fillId="0" borderId="16" xfId="50" applyFont="1" applyBorder="1" applyAlignment="1">
      <alignment horizontal="center"/>
      <protection/>
    </xf>
    <xf numFmtId="0" fontId="32" fillId="0" borderId="17" xfId="50" applyFont="1" applyBorder="1" applyAlignment="1">
      <alignment horizont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63"/>
  <sheetViews>
    <sheetView zoomScalePageLayoutView="0" workbookViewId="0" topLeftCell="A13">
      <selection activeCell="G66" sqref="G66"/>
    </sheetView>
  </sheetViews>
  <sheetFormatPr defaultColWidth="9.00390625" defaultRowHeight="15.75"/>
  <cols>
    <col min="3" max="3" width="26.50390625" style="0" customWidth="1"/>
    <col min="5" max="5" width="10.375" style="0" customWidth="1"/>
    <col min="6" max="6" width="9.00390625" style="75" customWidth="1"/>
  </cols>
  <sheetData>
    <row r="1" spans="1:5" ht="15.75">
      <c r="A1" s="66" t="s">
        <v>61</v>
      </c>
      <c r="B1" s="2"/>
      <c r="C1" s="2"/>
      <c r="D1" s="2" t="s">
        <v>40</v>
      </c>
      <c r="E1" s="2"/>
    </row>
    <row r="2" spans="1:5" ht="15.75">
      <c r="A2" s="67" t="s">
        <v>62</v>
      </c>
      <c r="B2" s="68"/>
      <c r="C2" s="68"/>
      <c r="D2" s="2"/>
      <c r="E2" s="63"/>
    </row>
    <row r="3" spans="1:6" ht="15.75">
      <c r="A3" s="95" t="s">
        <v>118</v>
      </c>
      <c r="B3" s="95"/>
      <c r="C3" s="95"/>
      <c r="D3" s="95"/>
      <c r="E3" s="95"/>
      <c r="F3" s="95"/>
    </row>
    <row r="4" spans="1:6" ht="25.5">
      <c r="A4" s="69" t="s">
        <v>34</v>
      </c>
      <c r="B4" s="93" t="s">
        <v>0</v>
      </c>
      <c r="C4" s="93"/>
      <c r="D4" s="69" t="s">
        <v>120</v>
      </c>
      <c r="E4" s="69" t="s">
        <v>60</v>
      </c>
      <c r="F4" s="76" t="s">
        <v>119</v>
      </c>
    </row>
    <row r="5" spans="1:6" ht="15.75">
      <c r="A5" s="70">
        <v>0</v>
      </c>
      <c r="B5" s="94">
        <v>1</v>
      </c>
      <c r="C5" s="94"/>
      <c r="D5" s="70">
        <v>2</v>
      </c>
      <c r="E5" s="71">
        <v>3</v>
      </c>
      <c r="F5" s="77"/>
    </row>
    <row r="6" spans="1:6" ht="15.75" customHeight="1">
      <c r="A6" s="87" t="s">
        <v>107</v>
      </c>
      <c r="B6" s="88"/>
      <c r="C6" s="88"/>
      <c r="D6" s="88"/>
      <c r="E6" s="88"/>
      <c r="F6" s="89"/>
    </row>
    <row r="7" spans="1:6" ht="15.75">
      <c r="A7" s="70">
        <v>1</v>
      </c>
      <c r="B7" s="85" t="s">
        <v>35</v>
      </c>
      <c r="C7" s="85"/>
      <c r="D7" s="72">
        <f>D8+D9</f>
        <v>22108824</v>
      </c>
      <c r="E7" s="72">
        <f>E8+E9</f>
        <v>22948682</v>
      </c>
      <c r="F7" s="78">
        <f>E7/D7*100</f>
        <v>103.7987456953839</v>
      </c>
    </row>
    <row r="8" spans="1:6" ht="15.75">
      <c r="A8" s="70"/>
      <c r="B8" s="73"/>
      <c r="C8" s="73" t="s">
        <v>1</v>
      </c>
      <c r="D8" s="72">
        <v>20351015</v>
      </c>
      <c r="E8" s="72">
        <v>20919973</v>
      </c>
      <c r="F8" s="78">
        <f>E8/D8*100</f>
        <v>102.79572296516906</v>
      </c>
    </row>
    <row r="9" spans="1:6" ht="17.25" customHeight="1">
      <c r="A9" s="70"/>
      <c r="B9" s="73"/>
      <c r="C9" s="73" t="s">
        <v>2</v>
      </c>
      <c r="D9" s="72">
        <v>1757809</v>
      </c>
      <c r="E9" s="72">
        <v>2028709</v>
      </c>
      <c r="F9" s="78">
        <f aca="true" t="shared" si="0" ref="F9:F19">E9/D9*100</f>
        <v>115.41123068547266</v>
      </c>
    </row>
    <row r="10" spans="1:6" ht="14.25" customHeight="1">
      <c r="A10" s="70"/>
      <c r="B10" s="73"/>
      <c r="C10" s="73" t="s">
        <v>3</v>
      </c>
      <c r="D10" s="72">
        <v>0</v>
      </c>
      <c r="E10" s="72">
        <v>0</v>
      </c>
      <c r="F10" s="78">
        <v>0</v>
      </c>
    </row>
    <row r="11" spans="1:6" ht="15.75" customHeight="1">
      <c r="A11" s="70"/>
      <c r="B11" s="73"/>
      <c r="C11" s="73" t="s">
        <v>115</v>
      </c>
      <c r="D11" s="72"/>
      <c r="E11" s="72">
        <v>0</v>
      </c>
      <c r="F11" s="78">
        <v>0</v>
      </c>
    </row>
    <row r="12" spans="1:6" ht="12.75" customHeight="1">
      <c r="A12" s="70"/>
      <c r="B12" s="73"/>
      <c r="C12" s="74" t="s">
        <v>39</v>
      </c>
      <c r="D12" s="72">
        <v>0</v>
      </c>
      <c r="E12" s="72">
        <v>0</v>
      </c>
      <c r="F12" s="78">
        <v>0</v>
      </c>
    </row>
    <row r="13" spans="1:6" ht="22.5" customHeight="1">
      <c r="A13" s="70">
        <v>2</v>
      </c>
      <c r="B13" s="85" t="s">
        <v>4</v>
      </c>
      <c r="C13" s="85"/>
      <c r="D13" s="72">
        <v>10000</v>
      </c>
      <c r="E13" s="72">
        <v>20000</v>
      </c>
      <c r="F13" s="78">
        <f t="shared" si="0"/>
        <v>200</v>
      </c>
    </row>
    <row r="14" spans="1:6" ht="15.75">
      <c r="A14" s="70">
        <v>3</v>
      </c>
      <c r="B14" s="85" t="s">
        <v>5</v>
      </c>
      <c r="C14" s="85"/>
      <c r="D14" s="72">
        <v>7357948</v>
      </c>
      <c r="E14" s="72">
        <f>5843568+3215710.71+538848</f>
        <v>9598126.71</v>
      </c>
      <c r="F14" s="78">
        <f t="shared" si="0"/>
        <v>130.44569912698486</v>
      </c>
    </row>
    <row r="15" spans="1:6" ht="15.75">
      <c r="A15" s="70">
        <v>4</v>
      </c>
      <c r="B15" s="85" t="s">
        <v>6</v>
      </c>
      <c r="C15" s="85"/>
      <c r="D15" s="72">
        <f>205173+423000</f>
        <v>628173</v>
      </c>
      <c r="E15" s="72">
        <v>650000</v>
      </c>
      <c r="F15" s="78">
        <f t="shared" si="0"/>
        <v>103.4746797458662</v>
      </c>
    </row>
    <row r="16" spans="1:6" ht="15.75">
      <c r="A16" s="70">
        <v>5</v>
      </c>
      <c r="B16" s="85" t="s">
        <v>7</v>
      </c>
      <c r="C16" s="85"/>
      <c r="D16" s="72">
        <v>89212</v>
      </c>
      <c r="E16" s="72">
        <v>170000</v>
      </c>
      <c r="F16" s="78">
        <f t="shared" si="0"/>
        <v>190.55732412679907</v>
      </c>
    </row>
    <row r="17" spans="1:6" ht="15.75">
      <c r="A17" s="70">
        <v>6</v>
      </c>
      <c r="B17" s="85" t="s">
        <v>8</v>
      </c>
      <c r="C17" s="85"/>
      <c r="D17" s="72">
        <v>810428</v>
      </c>
      <c r="E17" s="72">
        <v>2000000</v>
      </c>
      <c r="F17" s="78">
        <f t="shared" si="0"/>
        <v>246.78318123263264</v>
      </c>
    </row>
    <row r="18" spans="1:6" ht="15.75">
      <c r="A18" s="70">
        <v>7</v>
      </c>
      <c r="B18" s="85" t="s">
        <v>9</v>
      </c>
      <c r="C18" s="85"/>
      <c r="D18" s="72">
        <v>0</v>
      </c>
      <c r="E18" s="72">
        <v>0</v>
      </c>
      <c r="F18" s="78">
        <v>0</v>
      </c>
    </row>
    <row r="19" spans="1:6" ht="15.75">
      <c r="A19" s="79"/>
      <c r="B19" s="86" t="s">
        <v>10</v>
      </c>
      <c r="C19" s="86"/>
      <c r="D19" s="80">
        <f>SUM(D8:D18)</f>
        <v>31004585</v>
      </c>
      <c r="E19" s="80">
        <f>SUM(E8:E18)</f>
        <v>35386808.71</v>
      </c>
      <c r="F19" s="81">
        <f t="shared" si="0"/>
        <v>114.13411503492145</v>
      </c>
    </row>
    <row r="20" spans="1:6" ht="17.25" customHeight="1">
      <c r="A20" s="90" t="s">
        <v>36</v>
      </c>
      <c r="B20" s="91"/>
      <c r="C20" s="91"/>
      <c r="D20" s="91"/>
      <c r="E20" s="91"/>
      <c r="F20" s="92"/>
    </row>
    <row r="21" spans="1:6" ht="15.75">
      <c r="A21" s="70">
        <v>1</v>
      </c>
      <c r="B21" s="85" t="s">
        <v>11</v>
      </c>
      <c r="C21" s="85"/>
      <c r="D21" s="72">
        <f>1459957</f>
        <v>1459957</v>
      </c>
      <c r="E21" s="72">
        <v>1784967</v>
      </c>
      <c r="F21" s="78">
        <f aca="true" t="shared" si="1" ref="F21:F47">E21/D21*100</f>
        <v>122.26161455440125</v>
      </c>
    </row>
    <row r="22" spans="1:6" ht="15.75">
      <c r="A22" s="70">
        <v>2</v>
      </c>
      <c r="B22" s="85" t="s">
        <v>12</v>
      </c>
      <c r="C22" s="85"/>
      <c r="D22" s="72">
        <v>1770974</v>
      </c>
      <c r="E22" s="72">
        <v>1994109</v>
      </c>
      <c r="F22" s="78">
        <f t="shared" si="1"/>
        <v>112.5995638558217</v>
      </c>
    </row>
    <row r="23" spans="1:6" ht="15.75">
      <c r="A23" s="70">
        <v>3</v>
      </c>
      <c r="B23" s="85" t="s">
        <v>13</v>
      </c>
      <c r="C23" s="85"/>
      <c r="D23" s="72">
        <v>16095</v>
      </c>
      <c r="E23" s="72">
        <v>10800</v>
      </c>
      <c r="F23" s="78">
        <f t="shared" si="1"/>
        <v>67.10158434296365</v>
      </c>
    </row>
    <row r="24" spans="1:6" ht="15.75">
      <c r="A24" s="70">
        <v>4</v>
      </c>
      <c r="B24" s="85" t="s">
        <v>14</v>
      </c>
      <c r="C24" s="85"/>
      <c r="D24" s="72">
        <v>1279665</v>
      </c>
      <c r="E24" s="72">
        <v>1309028</v>
      </c>
      <c r="F24" s="78">
        <f t="shared" si="1"/>
        <v>102.29458491089464</v>
      </c>
    </row>
    <row r="25" spans="1:6" ht="15.75">
      <c r="A25" s="70">
        <v>5</v>
      </c>
      <c r="B25" s="85" t="s">
        <v>15</v>
      </c>
      <c r="C25" s="85"/>
      <c r="D25" s="72">
        <v>193405</v>
      </c>
      <c r="E25" s="72">
        <v>223932</v>
      </c>
      <c r="F25" s="78">
        <f t="shared" si="1"/>
        <v>115.7839766293529</v>
      </c>
    </row>
    <row r="26" spans="1:6" ht="15.75">
      <c r="A26" s="70">
        <v>6</v>
      </c>
      <c r="B26" s="85" t="s">
        <v>16</v>
      </c>
      <c r="C26" s="85"/>
      <c r="D26" s="72">
        <v>98402</v>
      </c>
      <c r="E26" s="72">
        <v>122802</v>
      </c>
      <c r="F26" s="78">
        <f t="shared" si="1"/>
        <v>124.79624397878094</v>
      </c>
    </row>
    <row r="27" spans="1:6" ht="15.75">
      <c r="A27" s="70">
        <v>7</v>
      </c>
      <c r="B27" s="85" t="s">
        <v>17</v>
      </c>
      <c r="C27" s="85"/>
      <c r="D27" s="72">
        <v>54513</v>
      </c>
      <c r="E27" s="72">
        <v>67431</v>
      </c>
      <c r="F27" s="78">
        <f t="shared" si="1"/>
        <v>123.69709977436574</v>
      </c>
    </row>
    <row r="28" spans="1:6" ht="15.75">
      <c r="A28" s="70">
        <v>8</v>
      </c>
      <c r="B28" s="85" t="s">
        <v>18</v>
      </c>
      <c r="C28" s="85"/>
      <c r="D28" s="72">
        <v>120000</v>
      </c>
      <c r="E28" s="72">
        <v>196442</v>
      </c>
      <c r="F28" s="78">
        <f t="shared" si="1"/>
        <v>163.70166666666665</v>
      </c>
    </row>
    <row r="29" spans="1:6" ht="15.75">
      <c r="A29" s="70">
        <v>9</v>
      </c>
      <c r="B29" s="85" t="s">
        <v>19</v>
      </c>
      <c r="C29" s="85"/>
      <c r="D29" s="72">
        <v>457775</v>
      </c>
      <c r="E29" s="72">
        <v>403445</v>
      </c>
      <c r="F29" s="78">
        <f t="shared" si="1"/>
        <v>88.13172410026759</v>
      </c>
    </row>
    <row r="30" spans="1:6" ht="15.75">
      <c r="A30" s="70">
        <v>10</v>
      </c>
      <c r="B30" s="85" t="s">
        <v>20</v>
      </c>
      <c r="C30" s="85"/>
      <c r="D30" s="72">
        <v>20000</v>
      </c>
      <c r="E30" s="72">
        <v>17109</v>
      </c>
      <c r="F30" s="78">
        <f t="shared" si="1"/>
        <v>85.545</v>
      </c>
    </row>
    <row r="31" spans="1:6" ht="15.75">
      <c r="A31" s="70">
        <v>11</v>
      </c>
      <c r="B31" s="85" t="s">
        <v>21</v>
      </c>
      <c r="C31" s="85"/>
      <c r="D31" s="72">
        <v>46000</v>
      </c>
      <c r="E31" s="72">
        <v>43711</v>
      </c>
      <c r="F31" s="78">
        <f t="shared" si="1"/>
        <v>95.02391304347826</v>
      </c>
    </row>
    <row r="32" spans="1:6" ht="15.75">
      <c r="A32" s="70">
        <v>12</v>
      </c>
      <c r="B32" s="85" t="s">
        <v>22</v>
      </c>
      <c r="C32" s="85"/>
      <c r="D32" s="72">
        <v>294751</v>
      </c>
      <c r="E32" s="72">
        <v>545439</v>
      </c>
      <c r="F32" s="78">
        <f t="shared" si="1"/>
        <v>185.0507716682895</v>
      </c>
    </row>
    <row r="33" spans="1:6" ht="15.75">
      <c r="A33" s="70">
        <v>13</v>
      </c>
      <c r="B33" s="85" t="s">
        <v>37</v>
      </c>
      <c r="C33" s="85"/>
      <c r="D33" s="72">
        <v>514242</v>
      </c>
      <c r="E33" s="72">
        <v>673086</v>
      </c>
      <c r="F33" s="78">
        <f t="shared" si="1"/>
        <v>130.8889588948394</v>
      </c>
    </row>
    <row r="34" spans="1:6" ht="15.75">
      <c r="A34" s="70">
        <v>14</v>
      </c>
      <c r="B34" s="85" t="s">
        <v>23</v>
      </c>
      <c r="C34" s="85"/>
      <c r="D34" s="72">
        <v>931529</v>
      </c>
      <c r="E34" s="72">
        <v>1315161</v>
      </c>
      <c r="F34" s="78">
        <f t="shared" si="1"/>
        <v>141.18304422084552</v>
      </c>
    </row>
    <row r="35" spans="1:6" ht="15.75">
      <c r="A35" s="79"/>
      <c r="B35" s="86" t="s">
        <v>24</v>
      </c>
      <c r="C35" s="86"/>
      <c r="D35" s="80">
        <f>SUM(D21:D34)</f>
        <v>7257308</v>
      </c>
      <c r="E35" s="80">
        <f>SUM(E21:E34)</f>
        <v>8707462</v>
      </c>
      <c r="F35" s="81">
        <f t="shared" si="1"/>
        <v>119.98198229977287</v>
      </c>
    </row>
    <row r="36" spans="1:6" ht="15.75">
      <c r="A36" s="70">
        <v>15</v>
      </c>
      <c r="B36" s="85" t="s">
        <v>25</v>
      </c>
      <c r="C36" s="85"/>
      <c r="D36" s="72">
        <v>15100000</v>
      </c>
      <c r="E36" s="72">
        <v>17018978</v>
      </c>
      <c r="F36" s="78">
        <f t="shared" si="1"/>
        <v>112.70846357615893</v>
      </c>
    </row>
    <row r="37" spans="1:6" ht="15.75">
      <c r="A37" s="70">
        <v>16</v>
      </c>
      <c r="B37" s="85" t="s">
        <v>116</v>
      </c>
      <c r="C37" s="85"/>
      <c r="D37" s="72">
        <v>150000</v>
      </c>
      <c r="E37" s="72">
        <v>233455</v>
      </c>
      <c r="F37" s="78">
        <f t="shared" si="1"/>
        <v>155.63666666666666</v>
      </c>
    </row>
    <row r="38" spans="1:6" ht="15.75">
      <c r="A38" s="70">
        <v>17</v>
      </c>
      <c r="B38" s="85" t="s">
        <v>26</v>
      </c>
      <c r="C38" s="85"/>
      <c r="D38" s="72">
        <v>2500000</v>
      </c>
      <c r="E38" s="72">
        <v>2682138</v>
      </c>
      <c r="F38" s="78">
        <f t="shared" si="1"/>
        <v>107.28552</v>
      </c>
    </row>
    <row r="39" spans="1:6" ht="15.75">
      <c r="A39" s="70">
        <v>18</v>
      </c>
      <c r="B39" s="85" t="s">
        <v>27</v>
      </c>
      <c r="C39" s="85"/>
      <c r="D39" s="72">
        <v>650000</v>
      </c>
      <c r="E39" s="72">
        <v>756903</v>
      </c>
      <c r="F39" s="78">
        <f t="shared" si="1"/>
        <v>116.44661538461538</v>
      </c>
    </row>
    <row r="40" spans="1:6" ht="15.75">
      <c r="A40" s="70">
        <v>19</v>
      </c>
      <c r="B40" s="85" t="s">
        <v>117</v>
      </c>
      <c r="C40" s="85"/>
      <c r="D40" s="72">
        <v>35000</v>
      </c>
      <c r="E40" s="72">
        <v>49347</v>
      </c>
      <c r="F40" s="78">
        <f t="shared" si="1"/>
        <v>140.99142857142857</v>
      </c>
    </row>
    <row r="41" spans="1:6" ht="15.75">
      <c r="A41" s="79"/>
      <c r="B41" s="86" t="s">
        <v>38</v>
      </c>
      <c r="C41" s="86"/>
      <c r="D41" s="80">
        <f>SUM(D36:D40)</f>
        <v>18435000</v>
      </c>
      <c r="E41" s="80">
        <f>SUM(E36:E40)</f>
        <v>20740821</v>
      </c>
      <c r="F41" s="81">
        <f t="shared" si="1"/>
        <v>112.50784377542718</v>
      </c>
    </row>
    <row r="42" spans="1:6" ht="15.75">
      <c r="A42" s="70">
        <v>20</v>
      </c>
      <c r="B42" s="85" t="s">
        <v>28</v>
      </c>
      <c r="C42" s="85"/>
      <c r="D42" s="72">
        <v>10000</v>
      </c>
      <c r="E42" s="72">
        <v>16833</v>
      </c>
      <c r="F42" s="78">
        <f t="shared" si="1"/>
        <v>168.33</v>
      </c>
    </row>
    <row r="43" spans="1:6" ht="15.75">
      <c r="A43" s="70">
        <v>21</v>
      </c>
      <c r="B43" s="85" t="s">
        <v>29</v>
      </c>
      <c r="C43" s="85"/>
      <c r="D43" s="72">
        <v>5282277</v>
      </c>
      <c r="E43" s="72">
        <v>5809693</v>
      </c>
      <c r="F43" s="78">
        <f t="shared" si="1"/>
        <v>109.98463352073358</v>
      </c>
    </row>
    <row r="44" spans="1:6" ht="15.75">
      <c r="A44" s="70">
        <v>22</v>
      </c>
      <c r="B44" s="85" t="s">
        <v>30</v>
      </c>
      <c r="C44" s="85"/>
      <c r="D44" s="72">
        <v>20000</v>
      </c>
      <c r="E44" s="72">
        <v>112000</v>
      </c>
      <c r="F44" s="78">
        <f t="shared" si="1"/>
        <v>560</v>
      </c>
    </row>
    <row r="45" spans="1:6" ht="15.75">
      <c r="A45" s="70">
        <v>23</v>
      </c>
      <c r="B45" s="85" t="s">
        <v>31</v>
      </c>
      <c r="C45" s="85"/>
      <c r="D45" s="72">
        <v>0</v>
      </c>
      <c r="E45" s="72">
        <v>0</v>
      </c>
      <c r="F45" s="78">
        <v>0</v>
      </c>
    </row>
    <row r="46" spans="1:6" ht="15.75">
      <c r="A46" s="70">
        <v>24</v>
      </c>
      <c r="B46" s="85" t="s">
        <v>32</v>
      </c>
      <c r="C46" s="85"/>
      <c r="D46" s="72">
        <v>0</v>
      </c>
      <c r="E46" s="72">
        <v>0</v>
      </c>
      <c r="F46" s="78">
        <v>0</v>
      </c>
    </row>
    <row r="47" spans="1:6" ht="15.75">
      <c r="A47" s="79"/>
      <c r="B47" s="86" t="s">
        <v>33</v>
      </c>
      <c r="C47" s="86"/>
      <c r="D47" s="80">
        <f>D41+D35+D42+D43+D44</f>
        <v>31004585</v>
      </c>
      <c r="E47" s="80">
        <f>E35+E41+E42+E43+E44</f>
        <v>35386809</v>
      </c>
      <c r="F47" s="81">
        <f t="shared" si="1"/>
        <v>114.13411597026698</v>
      </c>
    </row>
    <row r="49" ht="15.75">
      <c r="A49" s="63" t="s">
        <v>122</v>
      </c>
    </row>
    <row r="50" ht="15.75">
      <c r="A50" s="63" t="s">
        <v>121</v>
      </c>
    </row>
    <row r="51" ht="15.75">
      <c r="A51" s="63" t="s">
        <v>126</v>
      </c>
    </row>
    <row r="52" ht="15.75">
      <c r="A52" s="63" t="s">
        <v>123</v>
      </c>
    </row>
    <row r="53" ht="15.75">
      <c r="A53" s="63" t="s">
        <v>124</v>
      </c>
    </row>
    <row r="54" ht="15.75">
      <c r="A54" s="63" t="s">
        <v>125</v>
      </c>
    </row>
    <row r="55" ht="15.75">
      <c r="A55" s="63" t="s">
        <v>127</v>
      </c>
    </row>
    <row r="56" ht="15.75">
      <c r="A56" s="63" t="s">
        <v>128</v>
      </c>
    </row>
    <row r="57" ht="15.75">
      <c r="A57" s="63" t="s">
        <v>129</v>
      </c>
    </row>
    <row r="58" ht="15.75">
      <c r="A58" s="63" t="s">
        <v>130</v>
      </c>
    </row>
    <row r="59" ht="15.75">
      <c r="A59" s="63" t="s">
        <v>131</v>
      </c>
    </row>
    <row r="61" spans="1:6" ht="15.75">
      <c r="A61" s="18" t="s">
        <v>41</v>
      </c>
      <c r="B61" s="82" t="s">
        <v>94</v>
      </c>
      <c r="C61" s="82"/>
      <c r="D61" s="83" t="s">
        <v>42</v>
      </c>
      <c r="E61" s="83"/>
      <c r="F61" s="83"/>
    </row>
    <row r="62" spans="1:6" ht="15.75">
      <c r="A62" s="18" t="s">
        <v>98</v>
      </c>
      <c r="B62" s="63"/>
      <c r="C62" s="63"/>
      <c r="D62" s="84" t="s">
        <v>43</v>
      </c>
      <c r="E62" s="84"/>
      <c r="F62" s="84"/>
    </row>
    <row r="63" spans="2:6" ht="15.75">
      <c r="B63" s="63"/>
      <c r="C63" s="82" t="s">
        <v>132</v>
      </c>
      <c r="D63" s="82"/>
      <c r="E63" s="82"/>
      <c r="F63" s="82"/>
    </row>
  </sheetData>
  <sheetProtection/>
  <mergeCells count="44">
    <mergeCell ref="B15:C15"/>
    <mergeCell ref="B16:C16"/>
    <mergeCell ref="B17:C17"/>
    <mergeCell ref="B4:C4"/>
    <mergeCell ref="B5:C5"/>
    <mergeCell ref="B7:C7"/>
    <mergeCell ref="B13:C13"/>
    <mergeCell ref="A3:F3"/>
    <mergeCell ref="B14:C14"/>
    <mergeCell ref="B18:C18"/>
    <mergeCell ref="B30:C30"/>
    <mergeCell ref="B31:C31"/>
    <mergeCell ref="B21:C21"/>
    <mergeCell ref="B22:C22"/>
    <mergeCell ref="B23:C23"/>
    <mergeCell ref="B24:C24"/>
    <mergeCell ref="B25:C25"/>
    <mergeCell ref="B19:C19"/>
    <mergeCell ref="B42:C42"/>
    <mergeCell ref="B43:C43"/>
    <mergeCell ref="B32:C32"/>
    <mergeCell ref="B33:C33"/>
    <mergeCell ref="B34:C34"/>
    <mergeCell ref="B35:C35"/>
    <mergeCell ref="B36:C36"/>
    <mergeCell ref="B37:C37"/>
    <mergeCell ref="A6:F6"/>
    <mergeCell ref="A20:F20"/>
    <mergeCell ref="B38:C38"/>
    <mergeCell ref="B39:C39"/>
    <mergeCell ref="B40:C40"/>
    <mergeCell ref="B41:C41"/>
    <mergeCell ref="B26:C26"/>
    <mergeCell ref="B27:C27"/>
    <mergeCell ref="B28:C28"/>
    <mergeCell ref="B29:C29"/>
    <mergeCell ref="B61:C61"/>
    <mergeCell ref="D61:F61"/>
    <mergeCell ref="D62:F62"/>
    <mergeCell ref="C63:F63"/>
    <mergeCell ref="B44:C44"/>
    <mergeCell ref="B45:C45"/>
    <mergeCell ref="B46:C46"/>
    <mergeCell ref="B47:C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G52"/>
  <sheetViews>
    <sheetView zoomScalePageLayoutView="0" workbookViewId="0" topLeftCell="A19">
      <selection activeCell="J45" sqref="J45"/>
    </sheetView>
  </sheetViews>
  <sheetFormatPr defaultColWidth="9.00390625" defaultRowHeight="15.75"/>
  <cols>
    <col min="2" max="2" width="30.125" style="0" customWidth="1"/>
    <col min="3" max="3" width="9.875" style="0" bestFit="1" customWidth="1"/>
    <col min="4" max="4" width="9.75390625" style="0" customWidth="1"/>
    <col min="5" max="5" width="7.50390625" style="0" customWidth="1"/>
    <col min="6" max="6" width="9.75390625" style="0" customWidth="1"/>
  </cols>
  <sheetData>
    <row r="1" spans="1:2" ht="15.75">
      <c r="A1" s="4" t="s">
        <v>63</v>
      </c>
      <c r="B1" s="4"/>
    </row>
    <row r="2" spans="1:2" ht="15.75">
      <c r="A2" s="4" t="s">
        <v>64</v>
      </c>
      <c r="B2" s="4"/>
    </row>
    <row r="3" spans="1:6" ht="15.75">
      <c r="A3" s="96" t="s">
        <v>95</v>
      </c>
      <c r="B3" s="96"/>
      <c r="C3" s="96"/>
      <c r="D3" s="96"/>
      <c r="E3" s="96"/>
      <c r="F3" s="96"/>
    </row>
    <row r="4" spans="1:2" ht="15.75">
      <c r="A4" s="5"/>
      <c r="B4" s="5"/>
    </row>
    <row r="5" spans="1:6" ht="45">
      <c r="A5" s="6" t="s">
        <v>65</v>
      </c>
      <c r="B5" s="6" t="s">
        <v>66</v>
      </c>
      <c r="C5" s="7" t="s">
        <v>96</v>
      </c>
      <c r="D5" s="8" t="s">
        <v>97</v>
      </c>
      <c r="E5" s="9" t="s">
        <v>108</v>
      </c>
      <c r="F5" s="10" t="s">
        <v>99</v>
      </c>
    </row>
    <row r="6" spans="1:6" ht="15.75">
      <c r="A6" s="11">
        <v>0</v>
      </c>
      <c r="B6" s="11">
        <v>1</v>
      </c>
      <c r="C6" s="12">
        <v>2</v>
      </c>
      <c r="D6" s="13">
        <v>3</v>
      </c>
      <c r="E6" s="14">
        <v>4</v>
      </c>
      <c r="F6" s="3">
        <v>5</v>
      </c>
    </row>
    <row r="7" spans="1:6" ht="15.75">
      <c r="A7" s="97" t="s">
        <v>67</v>
      </c>
      <c r="B7" s="97"/>
      <c r="C7" s="97"/>
      <c r="D7" s="97"/>
      <c r="E7" s="97"/>
      <c r="F7" s="97"/>
    </row>
    <row r="8" spans="1:6" ht="15.75">
      <c r="A8" s="36" t="s">
        <v>45</v>
      </c>
      <c r="B8" s="40" t="s">
        <v>35</v>
      </c>
      <c r="C8" s="22">
        <f>C9+C10</f>
        <v>22948682</v>
      </c>
      <c r="D8" s="22">
        <f>D9+D10</f>
        <v>32100000</v>
      </c>
      <c r="E8" s="23">
        <f>D8/C8*100</f>
        <v>139.87731408714453</v>
      </c>
      <c r="F8" s="37">
        <f>D8-C8</f>
        <v>9151318</v>
      </c>
    </row>
    <row r="9" spans="1:6" ht="15.75">
      <c r="A9" s="35"/>
      <c r="B9" s="17" t="s">
        <v>102</v>
      </c>
      <c r="C9" s="38">
        <v>20919973</v>
      </c>
      <c r="D9" s="15">
        <v>30000000</v>
      </c>
      <c r="E9" s="23">
        <f aca="true" t="shared" si="0" ref="E9:E18">D9/C9*100</f>
        <v>143.40362676376304</v>
      </c>
      <c r="F9" s="37">
        <f aca="true" t="shared" si="1" ref="F9:F19">D9-C9</f>
        <v>9080027</v>
      </c>
    </row>
    <row r="10" spans="1:6" ht="15.75">
      <c r="A10" s="35"/>
      <c r="B10" s="17" t="s">
        <v>103</v>
      </c>
      <c r="C10" s="38">
        <v>2028709</v>
      </c>
      <c r="D10" s="15">
        <v>2100000</v>
      </c>
      <c r="E10" s="23">
        <f t="shared" si="0"/>
        <v>103.51410675459123</v>
      </c>
      <c r="F10" s="37">
        <f t="shared" si="1"/>
        <v>71291</v>
      </c>
    </row>
    <row r="11" spans="1:6" ht="15.75">
      <c r="A11" s="35"/>
      <c r="B11" s="17" t="s">
        <v>104</v>
      </c>
      <c r="C11" s="38">
        <v>0</v>
      </c>
      <c r="D11" s="15">
        <v>0</v>
      </c>
      <c r="E11" s="23">
        <v>0</v>
      </c>
      <c r="F11" s="37">
        <f t="shared" si="1"/>
        <v>0</v>
      </c>
    </row>
    <row r="12" spans="1:6" ht="15.75">
      <c r="A12" s="35"/>
      <c r="B12" s="17" t="s">
        <v>105</v>
      </c>
      <c r="C12" s="38">
        <v>0</v>
      </c>
      <c r="D12" s="15">
        <v>0</v>
      </c>
      <c r="E12" s="23">
        <v>0</v>
      </c>
      <c r="F12" s="37">
        <f t="shared" si="1"/>
        <v>0</v>
      </c>
    </row>
    <row r="13" spans="1:6" ht="15.75">
      <c r="A13" s="35"/>
      <c r="B13" s="17" t="s">
        <v>106</v>
      </c>
      <c r="C13" s="38">
        <v>0</v>
      </c>
      <c r="D13" s="15">
        <v>0</v>
      </c>
      <c r="E13" s="23">
        <v>0</v>
      </c>
      <c r="F13" s="37">
        <f t="shared" si="1"/>
        <v>0</v>
      </c>
    </row>
    <row r="14" spans="1:6" ht="15.75">
      <c r="A14" s="35" t="s">
        <v>46</v>
      </c>
      <c r="B14" s="17" t="s">
        <v>68</v>
      </c>
      <c r="C14" s="38">
        <v>20000</v>
      </c>
      <c r="D14" s="15">
        <v>20000</v>
      </c>
      <c r="E14" s="23">
        <f t="shared" si="0"/>
        <v>100</v>
      </c>
      <c r="F14" s="37">
        <f t="shared" si="1"/>
        <v>0</v>
      </c>
    </row>
    <row r="15" spans="1:6" ht="15.75">
      <c r="A15" s="35" t="s">
        <v>47</v>
      </c>
      <c r="B15" s="17" t="s">
        <v>69</v>
      </c>
      <c r="C15" s="38">
        <f>5843568+3215710.71+538848</f>
        <v>9598126.71</v>
      </c>
      <c r="D15" s="15">
        <v>6000000</v>
      </c>
      <c r="E15" s="23">
        <f t="shared" si="0"/>
        <v>62.512198278740996</v>
      </c>
      <c r="F15" s="37">
        <f t="shared" si="1"/>
        <v>-3598126.710000001</v>
      </c>
    </row>
    <row r="16" spans="1:6" ht="15.75">
      <c r="A16" s="35" t="s">
        <v>48</v>
      </c>
      <c r="B16" s="17" t="s">
        <v>6</v>
      </c>
      <c r="C16" s="38">
        <v>650000</v>
      </c>
      <c r="D16" s="15">
        <v>650000</v>
      </c>
      <c r="E16" s="23">
        <f t="shared" si="0"/>
        <v>100</v>
      </c>
      <c r="F16" s="37">
        <f t="shared" si="1"/>
        <v>0</v>
      </c>
    </row>
    <row r="17" spans="1:6" ht="15.75">
      <c r="A17" s="35" t="s">
        <v>49</v>
      </c>
      <c r="B17" s="17" t="s">
        <v>7</v>
      </c>
      <c r="C17" s="38">
        <v>170000</v>
      </c>
      <c r="D17" s="15">
        <v>170000</v>
      </c>
      <c r="E17" s="23">
        <f t="shared" si="0"/>
        <v>100</v>
      </c>
      <c r="F17" s="37">
        <f t="shared" si="1"/>
        <v>0</v>
      </c>
    </row>
    <row r="18" spans="1:6" ht="15.75">
      <c r="A18" s="35" t="s">
        <v>50</v>
      </c>
      <c r="B18" s="17" t="s">
        <v>70</v>
      </c>
      <c r="C18" s="38">
        <v>2000000</v>
      </c>
      <c r="D18" s="15">
        <v>1500000</v>
      </c>
      <c r="E18" s="23">
        <f t="shared" si="0"/>
        <v>75</v>
      </c>
      <c r="F18" s="37">
        <f t="shared" si="1"/>
        <v>-500000</v>
      </c>
    </row>
    <row r="19" spans="1:6" ht="15.75">
      <c r="A19" s="35" t="s">
        <v>51</v>
      </c>
      <c r="B19" s="17" t="s">
        <v>9</v>
      </c>
      <c r="C19" s="38">
        <v>0</v>
      </c>
      <c r="D19" s="15">
        <v>0</v>
      </c>
      <c r="E19" s="23">
        <v>0</v>
      </c>
      <c r="F19" s="37">
        <f t="shared" si="1"/>
        <v>0</v>
      </c>
    </row>
    <row r="20" spans="1:6" ht="15.75">
      <c r="A20" s="98" t="s">
        <v>71</v>
      </c>
      <c r="B20" s="98"/>
      <c r="C20" s="39">
        <f>SUM(C9:C19)</f>
        <v>35386808.71</v>
      </c>
      <c r="D20" s="25">
        <f>SUM(D9:D19)</f>
        <v>40440000</v>
      </c>
      <c r="E20" s="26">
        <f>D20/C20*100</f>
        <v>114.27987285152395</v>
      </c>
      <c r="F20" s="27">
        <f>D20/C20*100</f>
        <v>114.27987285152395</v>
      </c>
    </row>
    <row r="21" spans="1:6" ht="15.75">
      <c r="A21" s="99" t="s">
        <v>72</v>
      </c>
      <c r="B21" s="99"/>
      <c r="C21" s="100"/>
      <c r="D21" s="99"/>
      <c r="E21" s="99"/>
      <c r="F21" s="101"/>
    </row>
    <row r="22" spans="1:6" ht="15.75">
      <c r="A22" s="35" t="s">
        <v>45</v>
      </c>
      <c r="B22" s="19" t="s">
        <v>73</v>
      </c>
      <c r="C22" s="38">
        <v>1784967</v>
      </c>
      <c r="D22" s="21">
        <v>1900000</v>
      </c>
      <c r="E22" s="23">
        <f aca="true" t="shared" si="2" ref="E22:E35">D22/C22*100</f>
        <v>106.44454491315526</v>
      </c>
      <c r="F22" s="37">
        <f aca="true" t="shared" si="3" ref="F22:F35">D22-C22</f>
        <v>115033</v>
      </c>
    </row>
    <row r="23" spans="1:6" ht="15.75">
      <c r="A23" s="35" t="s">
        <v>46</v>
      </c>
      <c r="B23" s="19" t="s">
        <v>12</v>
      </c>
      <c r="C23" s="38">
        <v>1994109</v>
      </c>
      <c r="D23" s="21">
        <v>2200000</v>
      </c>
      <c r="E23" s="23">
        <f t="shared" si="2"/>
        <v>110.32496217608967</v>
      </c>
      <c r="F23" s="37">
        <f t="shared" si="3"/>
        <v>205891</v>
      </c>
    </row>
    <row r="24" spans="1:6" ht="15.75">
      <c r="A24" s="35" t="s">
        <v>47</v>
      </c>
      <c r="B24" s="19" t="s">
        <v>74</v>
      </c>
      <c r="C24" s="38">
        <v>10800</v>
      </c>
      <c r="D24" s="21">
        <v>40000</v>
      </c>
      <c r="E24" s="23">
        <f t="shared" si="2"/>
        <v>370.3703703703704</v>
      </c>
      <c r="F24" s="37">
        <f t="shared" si="3"/>
        <v>29200</v>
      </c>
    </row>
    <row r="25" spans="1:6" ht="15.75">
      <c r="A25" s="35" t="s">
        <v>48</v>
      </c>
      <c r="B25" s="19" t="s">
        <v>14</v>
      </c>
      <c r="C25" s="38">
        <v>1309028</v>
      </c>
      <c r="D25" s="21">
        <v>1400000</v>
      </c>
      <c r="E25" s="23">
        <f t="shared" si="2"/>
        <v>106.94958396611838</v>
      </c>
      <c r="F25" s="37">
        <f t="shared" si="3"/>
        <v>90972</v>
      </c>
    </row>
    <row r="26" spans="1:6" ht="15.75">
      <c r="A26" s="35" t="s">
        <v>49</v>
      </c>
      <c r="B26" s="19" t="s">
        <v>15</v>
      </c>
      <c r="C26" s="38">
        <v>223932</v>
      </c>
      <c r="D26" s="21">
        <v>300000</v>
      </c>
      <c r="E26" s="23">
        <f t="shared" si="2"/>
        <v>133.96924066234394</v>
      </c>
      <c r="F26" s="37">
        <f t="shared" si="3"/>
        <v>76068</v>
      </c>
    </row>
    <row r="27" spans="1:6" ht="15.75">
      <c r="A27" s="35" t="s">
        <v>50</v>
      </c>
      <c r="B27" s="19" t="s">
        <v>16</v>
      </c>
      <c r="C27" s="38">
        <v>122802</v>
      </c>
      <c r="D27" s="21">
        <v>150000</v>
      </c>
      <c r="E27" s="23">
        <f t="shared" si="2"/>
        <v>122.14784775492255</v>
      </c>
      <c r="F27" s="37">
        <f t="shared" si="3"/>
        <v>27198</v>
      </c>
    </row>
    <row r="28" spans="1:6" ht="15.75">
      <c r="A28" s="35" t="s">
        <v>51</v>
      </c>
      <c r="B28" s="19" t="s">
        <v>17</v>
      </c>
      <c r="C28" s="38">
        <v>67431</v>
      </c>
      <c r="D28" s="21">
        <v>80000</v>
      </c>
      <c r="E28" s="23">
        <f t="shared" si="2"/>
        <v>118.63979475315507</v>
      </c>
      <c r="F28" s="37">
        <f t="shared" si="3"/>
        <v>12569</v>
      </c>
    </row>
    <row r="29" spans="1:6" ht="15.75">
      <c r="A29" s="35" t="s">
        <v>52</v>
      </c>
      <c r="B29" s="19" t="s">
        <v>75</v>
      </c>
      <c r="C29" s="38">
        <v>196442</v>
      </c>
      <c r="D29" s="21">
        <v>300000</v>
      </c>
      <c r="E29" s="23">
        <f t="shared" si="2"/>
        <v>152.71683244927257</v>
      </c>
      <c r="F29" s="37">
        <f t="shared" si="3"/>
        <v>103558</v>
      </c>
    </row>
    <row r="30" spans="1:6" ht="15.75">
      <c r="A30" s="35" t="s">
        <v>53</v>
      </c>
      <c r="B30" s="19" t="s">
        <v>19</v>
      </c>
      <c r="C30" s="38">
        <v>403445</v>
      </c>
      <c r="D30" s="21">
        <v>450000</v>
      </c>
      <c r="E30" s="23">
        <f t="shared" si="2"/>
        <v>111.5393671999901</v>
      </c>
      <c r="F30" s="37">
        <f t="shared" si="3"/>
        <v>46555</v>
      </c>
    </row>
    <row r="31" spans="1:6" ht="15.75">
      <c r="A31" s="35" t="s">
        <v>54</v>
      </c>
      <c r="B31" s="19" t="s">
        <v>20</v>
      </c>
      <c r="C31" s="38">
        <v>17109</v>
      </c>
      <c r="D31" s="21">
        <v>50000</v>
      </c>
      <c r="E31" s="23">
        <f t="shared" si="2"/>
        <v>292.24384826699395</v>
      </c>
      <c r="F31" s="37">
        <f t="shared" si="3"/>
        <v>32891</v>
      </c>
    </row>
    <row r="32" spans="1:6" ht="15.75">
      <c r="A32" s="35" t="s">
        <v>55</v>
      </c>
      <c r="B32" s="19" t="s">
        <v>21</v>
      </c>
      <c r="C32" s="38">
        <v>43711</v>
      </c>
      <c r="D32" s="21">
        <v>55000</v>
      </c>
      <c r="E32" s="23">
        <f t="shared" si="2"/>
        <v>125.8264510077555</v>
      </c>
      <c r="F32" s="37">
        <f t="shared" si="3"/>
        <v>11289</v>
      </c>
    </row>
    <row r="33" spans="1:6" ht="15.75">
      <c r="A33" s="35" t="s">
        <v>76</v>
      </c>
      <c r="B33" s="19" t="s">
        <v>22</v>
      </c>
      <c r="C33" s="38">
        <v>545439</v>
      </c>
      <c r="D33" s="21">
        <v>900000</v>
      </c>
      <c r="E33" s="23">
        <f t="shared" si="2"/>
        <v>165.00470263402508</v>
      </c>
      <c r="F33" s="37">
        <f t="shared" si="3"/>
        <v>354561</v>
      </c>
    </row>
    <row r="34" spans="1:7" ht="15.75">
      <c r="A34" s="35" t="s">
        <v>56</v>
      </c>
      <c r="B34" s="19" t="s">
        <v>77</v>
      </c>
      <c r="C34" s="38">
        <v>673086</v>
      </c>
      <c r="D34" s="21">
        <v>750000</v>
      </c>
      <c r="E34" s="23">
        <f t="shared" si="2"/>
        <v>111.42706875495851</v>
      </c>
      <c r="F34" s="41">
        <f t="shared" si="3"/>
        <v>76914</v>
      </c>
      <c r="G34" s="42"/>
    </row>
    <row r="35" spans="1:7" ht="15.75">
      <c r="A35" s="35" t="s">
        <v>57</v>
      </c>
      <c r="B35" s="19" t="s">
        <v>23</v>
      </c>
      <c r="C35" s="38">
        <v>1315161</v>
      </c>
      <c r="D35" s="21">
        <v>1500000</v>
      </c>
      <c r="E35" s="23">
        <f t="shared" si="2"/>
        <v>114.0544769803849</v>
      </c>
      <c r="F35" s="41">
        <f t="shared" si="3"/>
        <v>184839</v>
      </c>
      <c r="G35" s="42"/>
    </row>
    <row r="36" spans="1:7" ht="15.75">
      <c r="A36" s="102" t="s">
        <v>78</v>
      </c>
      <c r="B36" s="103"/>
      <c r="C36" s="39">
        <f>SUM(C22:C35)</f>
        <v>8707462</v>
      </c>
      <c r="D36" s="24">
        <f>SUM(D22:D35)</f>
        <v>10075000</v>
      </c>
      <c r="E36" s="26">
        <f aca="true" t="shared" si="4" ref="E36:E45">D36/C36*100</f>
        <v>115.70535708338434</v>
      </c>
      <c r="F36" s="25">
        <f aca="true" t="shared" si="5" ref="F36:F48">D36-C36</f>
        <v>1367538</v>
      </c>
      <c r="G36" s="42"/>
    </row>
    <row r="37" spans="1:7" ht="15.75">
      <c r="A37" s="35" t="s">
        <v>79</v>
      </c>
      <c r="B37" s="19" t="s">
        <v>25</v>
      </c>
      <c r="C37" s="38">
        <v>17018978</v>
      </c>
      <c r="D37" s="21">
        <v>17400000</v>
      </c>
      <c r="E37" s="23">
        <f t="shared" si="4"/>
        <v>102.23880658403812</v>
      </c>
      <c r="F37" s="41">
        <f t="shared" si="5"/>
        <v>381022</v>
      </c>
      <c r="G37" s="42"/>
    </row>
    <row r="38" spans="1:7" ht="15.75">
      <c r="A38" s="35" t="s">
        <v>80</v>
      </c>
      <c r="B38" s="19" t="s">
        <v>58</v>
      </c>
      <c r="C38" s="38">
        <v>233455</v>
      </c>
      <c r="D38" s="21">
        <v>350000</v>
      </c>
      <c r="E38" s="23">
        <f t="shared" si="4"/>
        <v>149.92182647619455</v>
      </c>
      <c r="F38" s="41">
        <f t="shared" si="5"/>
        <v>116545</v>
      </c>
      <c r="G38" s="42"/>
    </row>
    <row r="39" spans="1:7" ht="15.75">
      <c r="A39" s="35" t="s">
        <v>81</v>
      </c>
      <c r="B39" s="19" t="s">
        <v>26</v>
      </c>
      <c r="C39" s="38">
        <v>2682138</v>
      </c>
      <c r="D39" s="21">
        <v>2900000</v>
      </c>
      <c r="E39" s="23">
        <f t="shared" si="4"/>
        <v>108.12269913032067</v>
      </c>
      <c r="F39" s="41">
        <f t="shared" si="5"/>
        <v>217862</v>
      </c>
      <c r="G39" s="42"/>
    </row>
    <row r="40" spans="1:7" ht="15.75">
      <c r="A40" s="35" t="s">
        <v>82</v>
      </c>
      <c r="B40" s="19" t="s">
        <v>83</v>
      </c>
      <c r="C40" s="38">
        <v>756903</v>
      </c>
      <c r="D40" s="21">
        <v>850000</v>
      </c>
      <c r="E40" s="23">
        <f t="shared" si="4"/>
        <v>112.2997266492536</v>
      </c>
      <c r="F40" s="41">
        <f t="shared" si="5"/>
        <v>93097</v>
      </c>
      <c r="G40" s="42"/>
    </row>
    <row r="41" spans="1:7" ht="15.75">
      <c r="A41" s="35" t="s">
        <v>84</v>
      </c>
      <c r="B41" s="19" t="s">
        <v>59</v>
      </c>
      <c r="C41" s="38">
        <v>49347</v>
      </c>
      <c r="D41" s="21">
        <v>100000</v>
      </c>
      <c r="E41" s="23">
        <f t="shared" si="4"/>
        <v>202.6465641275052</v>
      </c>
      <c r="F41" s="41">
        <f t="shared" si="5"/>
        <v>50653</v>
      </c>
      <c r="G41" s="42"/>
    </row>
    <row r="42" spans="1:7" ht="15.75">
      <c r="A42" s="102" t="s">
        <v>85</v>
      </c>
      <c r="B42" s="103"/>
      <c r="C42" s="39">
        <f>SUM(C37:C41)</f>
        <v>20740821</v>
      </c>
      <c r="D42" s="24">
        <f>SUM(D37:D41)</f>
        <v>21600000</v>
      </c>
      <c r="E42" s="26">
        <f t="shared" si="4"/>
        <v>104.14245414875332</v>
      </c>
      <c r="F42" s="25">
        <f t="shared" si="5"/>
        <v>859179</v>
      </c>
      <c r="G42" s="42"/>
    </row>
    <row r="43" spans="1:7" ht="15.75">
      <c r="A43" s="35" t="s">
        <v>86</v>
      </c>
      <c r="B43" s="19" t="s">
        <v>28</v>
      </c>
      <c r="C43" s="38">
        <v>16833</v>
      </c>
      <c r="D43" s="43">
        <v>30000</v>
      </c>
      <c r="E43" s="23">
        <f t="shared" si="4"/>
        <v>178.22135091783994</v>
      </c>
      <c r="F43" s="41">
        <f t="shared" si="5"/>
        <v>13167</v>
      </c>
      <c r="G43" s="42"/>
    </row>
    <row r="44" spans="1:7" ht="15.75">
      <c r="A44" s="35" t="s">
        <v>87</v>
      </c>
      <c r="B44" s="19" t="s">
        <v>29</v>
      </c>
      <c r="C44" s="38">
        <v>5809693</v>
      </c>
      <c r="D44" s="43">
        <v>8615000</v>
      </c>
      <c r="E44" s="23">
        <f t="shared" si="4"/>
        <v>148.28666506130358</v>
      </c>
      <c r="F44" s="41">
        <f t="shared" si="5"/>
        <v>2805307</v>
      </c>
      <c r="G44" s="42"/>
    </row>
    <row r="45" spans="1:7" ht="15.75">
      <c r="A45" s="35" t="s">
        <v>88</v>
      </c>
      <c r="B45" s="19" t="s">
        <v>89</v>
      </c>
      <c r="C45" s="38">
        <v>112000</v>
      </c>
      <c r="D45" s="43">
        <v>120000</v>
      </c>
      <c r="E45" s="23">
        <f t="shared" si="4"/>
        <v>107.14285714285714</v>
      </c>
      <c r="F45" s="41">
        <f t="shared" si="5"/>
        <v>8000</v>
      </c>
      <c r="G45" s="42"/>
    </row>
    <row r="46" spans="1:7" ht="15.75">
      <c r="A46" s="35" t="s">
        <v>90</v>
      </c>
      <c r="B46" s="19" t="s">
        <v>91</v>
      </c>
      <c r="C46" s="38">
        <v>0</v>
      </c>
      <c r="D46" s="43">
        <v>0</v>
      </c>
      <c r="E46" s="16">
        <v>0</v>
      </c>
      <c r="F46" s="41">
        <f t="shared" si="5"/>
        <v>0</v>
      </c>
      <c r="G46" s="42"/>
    </row>
    <row r="47" spans="1:7" ht="15.75">
      <c r="A47" s="35" t="s">
        <v>92</v>
      </c>
      <c r="B47" s="20" t="s">
        <v>93</v>
      </c>
      <c r="C47" s="38">
        <v>0</v>
      </c>
      <c r="D47" s="43">
        <v>0</v>
      </c>
      <c r="E47" s="16">
        <v>0</v>
      </c>
      <c r="F47" s="41">
        <f t="shared" si="5"/>
        <v>0</v>
      </c>
      <c r="G47" s="42"/>
    </row>
    <row r="48" spans="1:7" ht="15.75">
      <c r="A48" s="102" t="s">
        <v>33</v>
      </c>
      <c r="B48" s="103"/>
      <c r="C48" s="39">
        <f>C36+C42+C43+C44+C45</f>
        <v>35386809</v>
      </c>
      <c r="D48" s="24">
        <f>D36+D42+D43+D44+D45</f>
        <v>40440000</v>
      </c>
      <c r="E48" s="26">
        <f>D48/C48*100</f>
        <v>114.27987191498391</v>
      </c>
      <c r="F48" s="25">
        <f t="shared" si="5"/>
        <v>5053191</v>
      </c>
      <c r="G48" s="42"/>
    </row>
    <row r="49" spans="4:7" ht="15.75">
      <c r="D49" s="44"/>
      <c r="E49" s="42"/>
      <c r="F49" s="42"/>
      <c r="G49" s="42"/>
    </row>
    <row r="50" spans="1:7" ht="15.75">
      <c r="A50" s="18" t="s">
        <v>41</v>
      </c>
      <c r="B50" s="82" t="s">
        <v>94</v>
      </c>
      <c r="C50" s="82"/>
      <c r="D50" s="83" t="s">
        <v>42</v>
      </c>
      <c r="E50" s="83"/>
      <c r="F50" s="83"/>
      <c r="G50" s="42"/>
    </row>
    <row r="51" spans="1:7" ht="15.75">
      <c r="A51" s="18" t="s">
        <v>98</v>
      </c>
      <c r="B51" s="63"/>
      <c r="C51" s="63"/>
      <c r="D51" s="84" t="s">
        <v>43</v>
      </c>
      <c r="E51" s="84"/>
      <c r="F51" s="84"/>
      <c r="G51" s="42"/>
    </row>
    <row r="52" spans="1:6" ht="15.75">
      <c r="A52" s="63"/>
      <c r="B52" s="63"/>
      <c r="C52" s="82" t="s">
        <v>44</v>
      </c>
      <c r="D52" s="82"/>
      <c r="E52" s="82"/>
      <c r="F52" s="82"/>
    </row>
  </sheetData>
  <sheetProtection/>
  <mergeCells count="11">
    <mergeCell ref="A48:B48"/>
    <mergeCell ref="B50:C50"/>
    <mergeCell ref="D50:F50"/>
    <mergeCell ref="D51:F51"/>
    <mergeCell ref="C52:F52"/>
    <mergeCell ref="A3:F3"/>
    <mergeCell ref="A7:F7"/>
    <mergeCell ref="A20:B20"/>
    <mergeCell ref="A21:F21"/>
    <mergeCell ref="A36:B36"/>
    <mergeCell ref="A42:B42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54"/>
  <sheetViews>
    <sheetView tabSelected="1" zoomScalePageLayoutView="0" workbookViewId="0" topLeftCell="A40">
      <selection activeCell="H25" sqref="H25"/>
    </sheetView>
  </sheetViews>
  <sheetFormatPr defaultColWidth="9.00390625" defaultRowHeight="15.75"/>
  <cols>
    <col min="2" max="2" width="31.375" style="0" customWidth="1"/>
    <col min="3" max="3" width="10.375" style="0" customWidth="1"/>
    <col min="4" max="4" width="11.625" style="0" customWidth="1"/>
    <col min="5" max="5" width="11.50390625" style="1" customWidth="1"/>
  </cols>
  <sheetData>
    <row r="1" spans="1:5" ht="15.75">
      <c r="A1" s="45" t="s">
        <v>63</v>
      </c>
      <c r="B1" s="45"/>
      <c r="C1" s="45"/>
      <c r="D1" s="45"/>
      <c r="E1" s="46"/>
    </row>
    <row r="2" spans="1:5" ht="15.75">
      <c r="A2" s="45" t="s">
        <v>64</v>
      </c>
      <c r="B2" s="45"/>
      <c r="C2" s="45"/>
      <c r="D2" s="45"/>
      <c r="E2" s="46"/>
    </row>
    <row r="3" spans="1:5" ht="15.75">
      <c r="A3" s="108" t="s">
        <v>113</v>
      </c>
      <c r="B3" s="108"/>
      <c r="C3" s="108"/>
      <c r="D3" s="108"/>
      <c r="E3" s="108"/>
    </row>
    <row r="4" spans="1:5" ht="15.75">
      <c r="A4" s="47" t="s">
        <v>65</v>
      </c>
      <c r="B4" s="47" t="s">
        <v>66</v>
      </c>
      <c r="C4" s="48" t="s">
        <v>110</v>
      </c>
      <c r="D4" s="49" t="s">
        <v>111</v>
      </c>
      <c r="E4" s="50" t="s">
        <v>112</v>
      </c>
    </row>
    <row r="5" spans="1:5" ht="15.75">
      <c r="A5" s="33">
        <v>0</v>
      </c>
      <c r="B5" s="33">
        <v>1</v>
      </c>
      <c r="C5" s="51">
        <v>2</v>
      </c>
      <c r="D5" s="52">
        <v>3</v>
      </c>
      <c r="E5" s="53">
        <v>4</v>
      </c>
    </row>
    <row r="6" spans="1:5" ht="14.25" customHeight="1">
      <c r="A6" s="109" t="s">
        <v>67</v>
      </c>
      <c r="B6" s="109"/>
      <c r="C6" s="109"/>
      <c r="D6" s="109"/>
      <c r="E6" s="109"/>
    </row>
    <row r="7" spans="1:5" ht="15.75">
      <c r="A7" s="54" t="s">
        <v>45</v>
      </c>
      <c r="B7" s="55" t="s">
        <v>35</v>
      </c>
      <c r="C7" s="28">
        <f>C8+C9</f>
        <v>32100000</v>
      </c>
      <c r="D7" s="28">
        <f>D8+D9</f>
        <v>33350000</v>
      </c>
      <c r="E7" s="56">
        <f>E8+E9</f>
        <v>34600000</v>
      </c>
    </row>
    <row r="8" spans="1:5" ht="15.75">
      <c r="A8" s="33"/>
      <c r="B8" s="57" t="s">
        <v>102</v>
      </c>
      <c r="C8" s="29">
        <v>30000000</v>
      </c>
      <c r="D8" s="29">
        <v>31200000</v>
      </c>
      <c r="E8" s="56">
        <v>32400000</v>
      </c>
    </row>
    <row r="9" spans="1:5" ht="15.75">
      <c r="A9" s="33"/>
      <c r="B9" s="57" t="s">
        <v>103</v>
      </c>
      <c r="C9" s="29">
        <v>2100000</v>
      </c>
      <c r="D9" s="29">
        <v>2150000</v>
      </c>
      <c r="E9" s="56">
        <v>2200000</v>
      </c>
    </row>
    <row r="10" spans="1:5" ht="15" customHeight="1">
      <c r="A10" s="33"/>
      <c r="B10" s="57" t="s">
        <v>104</v>
      </c>
      <c r="C10" s="29">
        <v>0</v>
      </c>
      <c r="D10" s="29">
        <v>0</v>
      </c>
      <c r="E10" s="56">
        <v>0</v>
      </c>
    </row>
    <row r="11" spans="1:5" ht="14.25" customHeight="1">
      <c r="A11" s="33"/>
      <c r="B11" s="57" t="s">
        <v>105</v>
      </c>
      <c r="C11" s="29">
        <v>0</v>
      </c>
      <c r="D11" s="29">
        <v>0</v>
      </c>
      <c r="E11" s="56">
        <v>0</v>
      </c>
    </row>
    <row r="12" spans="1:5" ht="13.5" customHeight="1">
      <c r="A12" s="33"/>
      <c r="B12" s="57" t="s">
        <v>106</v>
      </c>
      <c r="C12" s="29">
        <v>0</v>
      </c>
      <c r="D12" s="29">
        <v>0</v>
      </c>
      <c r="E12" s="56">
        <v>0</v>
      </c>
    </row>
    <row r="13" spans="1:5" ht="15.75">
      <c r="A13" s="33" t="s">
        <v>46</v>
      </c>
      <c r="B13" s="57" t="s">
        <v>68</v>
      </c>
      <c r="C13" s="29">
        <v>20000</v>
      </c>
      <c r="D13" s="29">
        <v>30000</v>
      </c>
      <c r="E13" s="56">
        <v>30000</v>
      </c>
    </row>
    <row r="14" spans="1:5" ht="15.75">
      <c r="A14" s="33" t="s">
        <v>47</v>
      </c>
      <c r="B14" s="57" t="s">
        <v>69</v>
      </c>
      <c r="C14" s="29">
        <v>6000000</v>
      </c>
      <c r="D14" s="29">
        <v>6000000</v>
      </c>
      <c r="E14" s="56">
        <v>6000000</v>
      </c>
    </row>
    <row r="15" spans="1:5" ht="15.75">
      <c r="A15" s="33" t="s">
        <v>48</v>
      </c>
      <c r="B15" s="57" t="s">
        <v>6</v>
      </c>
      <c r="C15" s="29">
        <v>650000</v>
      </c>
      <c r="D15" s="29">
        <v>650000</v>
      </c>
      <c r="E15" s="56">
        <v>650000</v>
      </c>
    </row>
    <row r="16" spans="1:5" ht="15.75">
      <c r="A16" s="33" t="s">
        <v>49</v>
      </c>
      <c r="B16" s="57" t="s">
        <v>7</v>
      </c>
      <c r="C16" s="29">
        <v>170000</v>
      </c>
      <c r="D16" s="29">
        <v>180000</v>
      </c>
      <c r="E16" s="56">
        <v>190000</v>
      </c>
    </row>
    <row r="17" spans="1:5" ht="15.75">
      <c r="A17" s="33" t="s">
        <v>50</v>
      </c>
      <c r="B17" s="57" t="s">
        <v>70</v>
      </c>
      <c r="C17" s="29">
        <v>1500000</v>
      </c>
      <c r="D17" s="29">
        <v>1500000</v>
      </c>
      <c r="E17" s="56">
        <v>1500000</v>
      </c>
    </row>
    <row r="18" spans="1:5" ht="15.75">
      <c r="A18" s="33" t="s">
        <v>51</v>
      </c>
      <c r="B18" s="57" t="s">
        <v>9</v>
      </c>
      <c r="C18" s="29">
        <v>0</v>
      </c>
      <c r="D18" s="29">
        <v>0</v>
      </c>
      <c r="E18" s="56">
        <v>0</v>
      </c>
    </row>
    <row r="19" spans="1:8" ht="15.75">
      <c r="A19" s="104" t="s">
        <v>71</v>
      </c>
      <c r="B19" s="104"/>
      <c r="C19" s="30">
        <f>SUM(C8:C18)</f>
        <v>40440000</v>
      </c>
      <c r="D19" s="30">
        <f>SUM(D8:D18)</f>
        <v>41710000</v>
      </c>
      <c r="E19" s="30">
        <f>SUM(E8:E18)</f>
        <v>42970000</v>
      </c>
      <c r="H19" s="1"/>
    </row>
    <row r="20" spans="1:5" ht="12" customHeight="1">
      <c r="A20" s="110" t="s">
        <v>72</v>
      </c>
      <c r="B20" s="110"/>
      <c r="C20" s="111"/>
      <c r="D20" s="110"/>
      <c r="E20" s="110"/>
    </row>
    <row r="21" spans="1:5" ht="15.75">
      <c r="A21" s="33" t="s">
        <v>45</v>
      </c>
      <c r="B21" s="34" t="s">
        <v>73</v>
      </c>
      <c r="C21" s="58">
        <v>1900000</v>
      </c>
      <c r="D21" s="31">
        <v>2000000</v>
      </c>
      <c r="E21" s="56">
        <v>2100000</v>
      </c>
    </row>
    <row r="22" spans="1:5" ht="15.75">
      <c r="A22" s="33" t="s">
        <v>46</v>
      </c>
      <c r="B22" s="34" t="s">
        <v>12</v>
      </c>
      <c r="C22" s="58">
        <v>2200000</v>
      </c>
      <c r="D22" s="31">
        <v>2300000</v>
      </c>
      <c r="E22" s="56">
        <v>2400000</v>
      </c>
    </row>
    <row r="23" spans="1:5" ht="15.75">
      <c r="A23" s="33" t="s">
        <v>47</v>
      </c>
      <c r="B23" s="34" t="s">
        <v>74</v>
      </c>
      <c r="C23" s="58">
        <v>40000</v>
      </c>
      <c r="D23" s="31">
        <v>50000</v>
      </c>
      <c r="E23" s="56">
        <v>60000</v>
      </c>
    </row>
    <row r="24" spans="1:5" ht="15.75">
      <c r="A24" s="33" t="s">
        <v>48</v>
      </c>
      <c r="B24" s="34" t="s">
        <v>14</v>
      </c>
      <c r="C24" s="58">
        <v>1400000</v>
      </c>
      <c r="D24" s="31">
        <v>1500000</v>
      </c>
      <c r="E24" s="56">
        <v>1600000</v>
      </c>
    </row>
    <row r="25" spans="1:5" ht="15.75">
      <c r="A25" s="33" t="s">
        <v>49</v>
      </c>
      <c r="B25" s="34" t="s">
        <v>15</v>
      </c>
      <c r="C25" s="58">
        <v>300000</v>
      </c>
      <c r="D25" s="31">
        <v>320000</v>
      </c>
      <c r="E25" s="56">
        <v>350000</v>
      </c>
    </row>
    <row r="26" spans="1:5" ht="15.75">
      <c r="A26" s="33" t="s">
        <v>50</v>
      </c>
      <c r="B26" s="34" t="s">
        <v>16</v>
      </c>
      <c r="C26" s="58">
        <v>150000</v>
      </c>
      <c r="D26" s="31">
        <v>170000</v>
      </c>
      <c r="E26" s="56">
        <v>200000</v>
      </c>
    </row>
    <row r="27" spans="1:5" ht="15.75">
      <c r="A27" s="33" t="s">
        <v>51</v>
      </c>
      <c r="B27" s="34" t="s">
        <v>17</v>
      </c>
      <c r="C27" s="58">
        <v>80000</v>
      </c>
      <c r="D27" s="31">
        <v>90000</v>
      </c>
      <c r="E27" s="56">
        <v>100000</v>
      </c>
    </row>
    <row r="28" spans="1:5" ht="15.75">
      <c r="A28" s="33" t="s">
        <v>52</v>
      </c>
      <c r="B28" s="34" t="s">
        <v>75</v>
      </c>
      <c r="C28" s="58">
        <v>300000</v>
      </c>
      <c r="D28" s="31">
        <v>320000</v>
      </c>
      <c r="E28" s="56">
        <v>350000</v>
      </c>
    </row>
    <row r="29" spans="1:5" ht="15.75">
      <c r="A29" s="33" t="s">
        <v>53</v>
      </c>
      <c r="B29" s="34" t="s">
        <v>19</v>
      </c>
      <c r="C29" s="58">
        <v>450000</v>
      </c>
      <c r="D29" s="31">
        <v>470000</v>
      </c>
      <c r="E29" s="56">
        <v>500000</v>
      </c>
    </row>
    <row r="30" spans="1:5" ht="15.75">
      <c r="A30" s="33" t="s">
        <v>54</v>
      </c>
      <c r="B30" s="34" t="s">
        <v>20</v>
      </c>
      <c r="C30" s="58">
        <v>50000</v>
      </c>
      <c r="D30" s="31">
        <v>60000</v>
      </c>
      <c r="E30" s="56">
        <v>80000</v>
      </c>
    </row>
    <row r="31" spans="1:5" ht="15.75">
      <c r="A31" s="33" t="s">
        <v>55</v>
      </c>
      <c r="B31" s="34" t="s">
        <v>21</v>
      </c>
      <c r="C31" s="58">
        <v>55000</v>
      </c>
      <c r="D31" s="31">
        <v>70000</v>
      </c>
      <c r="E31" s="56">
        <v>80000</v>
      </c>
    </row>
    <row r="32" spans="1:5" ht="15.75">
      <c r="A32" s="33" t="s">
        <v>76</v>
      </c>
      <c r="B32" s="34" t="s">
        <v>22</v>
      </c>
      <c r="C32" s="58">
        <v>900000</v>
      </c>
      <c r="D32" s="31">
        <v>1000000</v>
      </c>
      <c r="E32" s="56">
        <v>1200000</v>
      </c>
    </row>
    <row r="33" spans="1:5" ht="15.75">
      <c r="A33" s="33" t="s">
        <v>56</v>
      </c>
      <c r="B33" s="34" t="s">
        <v>77</v>
      </c>
      <c r="C33" s="58">
        <v>750000</v>
      </c>
      <c r="D33" s="31">
        <v>800000</v>
      </c>
      <c r="E33" s="56">
        <v>850000</v>
      </c>
    </row>
    <row r="34" spans="1:5" ht="15.75">
      <c r="A34" s="33" t="s">
        <v>57</v>
      </c>
      <c r="B34" s="34" t="s">
        <v>23</v>
      </c>
      <c r="C34" s="58">
        <v>1500000</v>
      </c>
      <c r="D34" s="31">
        <v>1550000</v>
      </c>
      <c r="E34" s="56">
        <v>1600000</v>
      </c>
    </row>
    <row r="35" spans="1:5" ht="15.75">
      <c r="A35" s="104" t="s">
        <v>78</v>
      </c>
      <c r="B35" s="105"/>
      <c r="C35" s="30">
        <f>SUM(C21:C34)</f>
        <v>10075000</v>
      </c>
      <c r="D35" s="32">
        <f>SUM(D21:D34)</f>
        <v>10700000</v>
      </c>
      <c r="E35" s="30">
        <f>SUM(E21:E34)</f>
        <v>11470000</v>
      </c>
    </row>
    <row r="36" spans="1:5" ht="15.75">
      <c r="A36" s="33" t="s">
        <v>79</v>
      </c>
      <c r="B36" s="34" t="s">
        <v>25</v>
      </c>
      <c r="C36" s="58">
        <v>17400000</v>
      </c>
      <c r="D36" s="31">
        <v>17500000</v>
      </c>
      <c r="E36" s="56">
        <v>17600000</v>
      </c>
    </row>
    <row r="37" spans="1:5" ht="15.75">
      <c r="A37" s="33" t="s">
        <v>80</v>
      </c>
      <c r="B37" s="34" t="s">
        <v>58</v>
      </c>
      <c r="C37" s="58">
        <v>350000</v>
      </c>
      <c r="D37" s="31">
        <v>400000</v>
      </c>
      <c r="E37" s="56">
        <v>450000</v>
      </c>
    </row>
    <row r="38" spans="1:5" ht="15.75">
      <c r="A38" s="33" t="s">
        <v>81</v>
      </c>
      <c r="B38" s="34" t="s">
        <v>26</v>
      </c>
      <c r="C38" s="58">
        <v>2900000</v>
      </c>
      <c r="D38" s="31">
        <v>3000000</v>
      </c>
      <c r="E38" s="56">
        <v>3100000</v>
      </c>
    </row>
    <row r="39" spans="1:5" ht="15.75">
      <c r="A39" s="33" t="s">
        <v>82</v>
      </c>
      <c r="B39" s="34" t="s">
        <v>83</v>
      </c>
      <c r="C39" s="58">
        <v>850000</v>
      </c>
      <c r="D39" s="31">
        <v>850000</v>
      </c>
      <c r="E39" s="56">
        <v>880000</v>
      </c>
    </row>
    <row r="40" spans="1:5" ht="15.75">
      <c r="A40" s="33" t="s">
        <v>84</v>
      </c>
      <c r="B40" s="34" t="s">
        <v>59</v>
      </c>
      <c r="C40" s="58">
        <v>100000</v>
      </c>
      <c r="D40" s="31">
        <v>120000</v>
      </c>
      <c r="E40" s="56">
        <v>130000</v>
      </c>
    </row>
    <row r="41" spans="1:5" ht="15.75">
      <c r="A41" s="104" t="s">
        <v>85</v>
      </c>
      <c r="B41" s="105"/>
      <c r="C41" s="30">
        <f>SUM(C36:C40)</f>
        <v>21600000</v>
      </c>
      <c r="D41" s="32">
        <f>SUM(D36:D40)</f>
        <v>21870000</v>
      </c>
      <c r="E41" s="30">
        <f>SUM(E36:E40)</f>
        <v>22160000</v>
      </c>
    </row>
    <row r="42" spans="1:5" ht="15.75">
      <c r="A42" s="33" t="s">
        <v>86</v>
      </c>
      <c r="B42" s="34" t="s">
        <v>28</v>
      </c>
      <c r="C42" s="59">
        <v>30000</v>
      </c>
      <c r="D42" s="60">
        <v>50000</v>
      </c>
      <c r="E42" s="56">
        <v>55000</v>
      </c>
    </row>
    <row r="43" spans="1:5" ht="15.75">
      <c r="A43" s="33" t="s">
        <v>87</v>
      </c>
      <c r="B43" s="34" t="s">
        <v>29</v>
      </c>
      <c r="C43" s="59">
        <v>8615000</v>
      </c>
      <c r="D43" s="60">
        <f>355000+8615000</f>
        <v>8970000</v>
      </c>
      <c r="E43" s="56">
        <f>165000+9000000</f>
        <v>9165000</v>
      </c>
    </row>
    <row r="44" spans="1:5" ht="15.75">
      <c r="A44" s="33" t="s">
        <v>88</v>
      </c>
      <c r="B44" s="34" t="s">
        <v>89</v>
      </c>
      <c r="C44" s="59">
        <v>120000</v>
      </c>
      <c r="D44" s="60">
        <v>120000</v>
      </c>
      <c r="E44" s="56">
        <v>120000</v>
      </c>
    </row>
    <row r="45" spans="1:5" ht="11.25" customHeight="1">
      <c r="A45" s="33" t="s">
        <v>90</v>
      </c>
      <c r="B45" s="34" t="s">
        <v>91</v>
      </c>
      <c r="C45" s="59">
        <v>0</v>
      </c>
      <c r="D45" s="60">
        <v>0</v>
      </c>
      <c r="E45" s="61">
        <v>0</v>
      </c>
    </row>
    <row r="46" spans="1:5" ht="9.75" customHeight="1">
      <c r="A46" s="33" t="s">
        <v>92</v>
      </c>
      <c r="B46" s="65" t="s">
        <v>93</v>
      </c>
      <c r="C46" s="59">
        <v>0</v>
      </c>
      <c r="D46" s="60">
        <v>0</v>
      </c>
      <c r="E46" s="61">
        <v>0</v>
      </c>
    </row>
    <row r="47" spans="1:5" ht="15.75">
      <c r="A47" s="104" t="s">
        <v>33</v>
      </c>
      <c r="B47" s="105"/>
      <c r="C47" s="30">
        <f>C35+C41+C42+C43+C44</f>
        <v>40440000</v>
      </c>
      <c r="D47" s="32">
        <f>D35+D41+D42+D43+D44</f>
        <v>41710000</v>
      </c>
      <c r="E47" s="30">
        <f>E35+E41+E42+E43+E44</f>
        <v>42970000</v>
      </c>
    </row>
    <row r="48" spans="1:5" ht="15.75">
      <c r="A48" s="106" t="s">
        <v>109</v>
      </c>
      <c r="B48" s="106"/>
      <c r="C48" s="106"/>
      <c r="D48" s="106"/>
      <c r="E48" s="106"/>
    </row>
    <row r="49" spans="1:5" ht="15.75">
      <c r="A49" s="106"/>
      <c r="B49" s="106"/>
      <c r="C49" s="106"/>
      <c r="D49" s="106"/>
      <c r="E49" s="106"/>
    </row>
    <row r="50" spans="1:5" ht="15.75">
      <c r="A50" s="45" t="s">
        <v>41</v>
      </c>
      <c r="B50" s="62" t="s">
        <v>100</v>
      </c>
      <c r="C50" s="107" t="s">
        <v>101</v>
      </c>
      <c r="D50" s="107"/>
      <c r="E50" s="107"/>
    </row>
    <row r="51" spans="1:5" ht="15.75">
      <c r="A51" s="45" t="s">
        <v>98</v>
      </c>
      <c r="B51" s="45"/>
      <c r="C51" s="107" t="s">
        <v>43</v>
      </c>
      <c r="D51" s="107"/>
      <c r="E51" s="107"/>
    </row>
    <row r="52" spans="1:5" ht="15.75">
      <c r="A52" s="64"/>
      <c r="B52" s="107" t="s">
        <v>114</v>
      </c>
      <c r="C52" s="107"/>
      <c r="D52" s="107"/>
      <c r="E52" s="107"/>
    </row>
    <row r="53" spans="1:5" ht="15.75">
      <c r="A53" s="45"/>
      <c r="B53" s="45"/>
      <c r="C53" s="45"/>
      <c r="D53" s="46"/>
      <c r="E53" s="46"/>
    </row>
    <row r="54" ht="15.75">
      <c r="D54" s="1"/>
    </row>
  </sheetData>
  <sheetProtection/>
  <mergeCells count="11">
    <mergeCell ref="B52:E52"/>
    <mergeCell ref="A6:E6"/>
    <mergeCell ref="A19:B19"/>
    <mergeCell ref="A20:E20"/>
    <mergeCell ref="A35:B35"/>
    <mergeCell ref="A41:B41"/>
    <mergeCell ref="A48:E49"/>
    <mergeCell ref="C50:E50"/>
    <mergeCell ref="C51:E51"/>
    <mergeCell ref="A47:B47"/>
    <mergeCell ref="A3:E3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Bogdanović Sandra</dc:creator>
  <cp:keywords/>
  <dc:description/>
  <cp:lastModifiedBy>Valentina Mirtić</cp:lastModifiedBy>
  <cp:lastPrinted>2016-09-30T12:29:40Z</cp:lastPrinted>
  <dcterms:created xsi:type="dcterms:W3CDTF">2012-09-10T12:07:09Z</dcterms:created>
  <dcterms:modified xsi:type="dcterms:W3CDTF">2017-10-16T08:47:07Z</dcterms:modified>
  <cp:category/>
  <cp:version/>
  <cp:contentType/>
  <cp:contentStatus/>
</cp:coreProperties>
</file>